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330" windowWidth="15045" windowHeight="4170" firstSheet="1" activeTab="1"/>
  </bookViews>
  <sheets>
    <sheet name="Informe Plan de mejoramiento " sheetId="1" r:id="rId1"/>
    <sheet name="Avance plan de mejoramiento " sheetId="2" r:id="rId2"/>
  </sheets>
  <externalReferences>
    <externalReference r:id="rId5"/>
  </externalReferences>
  <definedNames>
    <definedName name="_xlnm.Print_Area" localSheetId="1">'Avance plan de mejoramiento '!$B$1:$T$101</definedName>
    <definedName name="_xlnm.Print_Titles" localSheetId="1">'Avance plan de mejoramiento '!$12:$12</definedName>
  </definedNames>
  <calcPr fullCalcOnLoad="1"/>
</workbook>
</file>

<file path=xl/comments1.xml><?xml version="1.0" encoding="utf-8"?>
<comments xmlns="http://schemas.openxmlformats.org/spreadsheetml/2006/main">
  <authors>
    <author/>
  </authors>
  <commentList>
    <comment ref="C8" authorId="0">
      <text>
        <r>
          <rPr>
            <sz val="10"/>
            <rFont val="Arial"/>
            <family val="0"/>
          </rPr>
          <t xml:space="preserve">Consignar la fecha (dia-mes-año) de subscripción del pan en la celda demarcada
 </t>
        </r>
      </text>
    </comment>
    <comment ref="A12" authorId="0">
      <text>
        <r>
          <rPr>
            <sz val="10"/>
            <rFont val="Arial"/>
            <family val="0"/>
          </rPr>
          <t xml:space="preserve">Numero de orden del hallazgo en el informe ( cuando una accion correctiva agrupa varios hallazgos pueden relacionarse en las celdas los numeros correspondientes )  relacionarse 
</t>
        </r>
      </text>
    </comment>
    <comment ref="B12" authorId="0">
      <text>
        <r>
          <rPr>
            <sz val="10"/>
            <rFont val="Arial"/>
            <family val="0"/>
          </rPr>
          <t xml:space="preserve">Corresponde a la clasificación esteblecida por la CGR según la naturaleza del hallazgo y su origen en las diferentes áreas de la administración 
</t>
        </r>
      </text>
    </comment>
    <comment ref="F12" authorId="0">
      <text>
        <r>
          <rPr>
            <sz val="10"/>
            <rFont val="Arial"/>
            <family val="0"/>
          </rPr>
          <t xml:space="preserve">Es la accón o decisión que adopta la entidad para subsanar o corregir la situación plasmada en el hallazgo
</t>
        </r>
      </text>
    </comment>
    <comment ref="G12" authorId="0">
      <text>
        <r>
          <rPr>
            <sz val="10"/>
            <rFont val="Arial"/>
            <family val="0"/>
          </rPr>
          <t xml:space="preserve">Refleja el propósito que tiene el cumplir con la acción emprendida para corregir las situaciones que se deriven de los hallazgos 
</t>
        </r>
      </text>
    </comment>
    <comment ref="H12" authorId="0">
      <text>
        <r>
          <rPr>
            <sz val="10"/>
            <rFont val="Arial"/>
            <family val="0"/>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I12" authorId="0">
      <text>
        <r>
          <rPr>
            <sz val="10"/>
            <rFont val="Arial"/>
            <family val="0"/>
          </rPr>
          <t xml:space="preserve">Expresa la metrica de los pasos o metas que contiene cada acción con el fin de poder medir el grado de avance  
</t>
        </r>
      </text>
    </comment>
    <comment ref="J12" authorId="0">
      <text>
        <r>
          <rPr>
            <sz val="10"/>
            <rFont val="Arial"/>
            <family val="0"/>
          </rPr>
          <t xml:space="preserve">Se debe consignar el volumen o tmaño de la meta propuesta en las unidades de medida estblecidas para ella 
</t>
        </r>
      </text>
    </comment>
    <comment ref="K12" authorId="0">
      <text>
        <r>
          <rPr>
            <sz val="10"/>
            <rFont val="Arial"/>
            <family val="0"/>
          </rPr>
          <t xml:space="preserve">Se consigna la fecha programada para la iniciación de cada paso o meta 
</t>
        </r>
      </text>
    </comment>
    <comment ref="L12" authorId="0">
      <text>
        <r>
          <rPr>
            <sz val="10"/>
            <rFont val="Arial"/>
            <family val="0"/>
          </rPr>
          <t xml:space="preserve">Eestablece el plazo o  y finalización de cada una de las metas 
</t>
        </r>
      </text>
    </comment>
    <comment ref="M12" authorId="0">
      <text>
        <r>
          <rPr>
            <sz val="10"/>
            <rFont val="Arial"/>
            <family val="0"/>
          </rPr>
          <t xml:space="preserve">La hoja calcula automáticamente el pazo de duración de la acción teniendo cuidado que la ultima acción consignada sea la que termine de último 
</t>
        </r>
      </text>
    </comment>
  </commentList>
</comments>
</file>

<file path=xl/comments2.xml><?xml version="1.0" encoding="utf-8"?>
<comments xmlns="http://schemas.openxmlformats.org/spreadsheetml/2006/main">
  <authors>
    <author/>
    <author>PC</author>
  </authors>
  <commentList>
    <comment ref="D8" authorId="0">
      <text>
        <r>
          <rPr>
            <sz val="10"/>
            <rFont val="Arial"/>
            <family val="0"/>
          </rPr>
          <t xml:space="preserve">Consignar la fecha (dia-mes-año) de subscripción del plan en la celda demarcada
 </t>
        </r>
      </text>
    </comment>
    <comment ref="D10" authorId="0">
      <text>
        <r>
          <rPr>
            <sz val="10"/>
            <rFont val="Arial"/>
            <family val="0"/>
          </rPr>
          <t xml:space="preserve">Consignar la fecha (dia-mes-año) de en que se presenta el avance del plan en la celda demarcada
 </t>
        </r>
      </text>
    </comment>
    <comment ref="B12" authorId="0">
      <text>
        <r>
          <rPr>
            <sz val="10"/>
            <rFont val="Arial"/>
            <family val="0"/>
          </rPr>
          <t xml:space="preserve">Numero de orden del hallazgo en el informe ( cuando una accion correctiva agrupa varios hallazgos pueden relacionarse en las celdas los numeros correspondientes )  relacionarse 
</t>
        </r>
      </text>
    </comment>
    <comment ref="C12" authorId="0">
      <text>
        <r>
          <rPr>
            <sz val="10"/>
            <rFont val="Arial"/>
            <family val="0"/>
          </rPr>
          <t xml:space="preserve">Corresponde a la clasificación esteblecida por la CGR según la naturaleza del hallazgo y su origen en las diferentes áreas de la administración 
</t>
        </r>
      </text>
    </comment>
    <comment ref="G12" authorId="0">
      <text>
        <r>
          <rPr>
            <sz val="10"/>
            <rFont val="Arial"/>
            <family val="0"/>
          </rPr>
          <t xml:space="preserve">Es la accón o decisión que adopta la entidad para subsanar o corregir la situación plasmada en el hallazgo
</t>
        </r>
      </text>
    </comment>
    <comment ref="H12" authorId="0">
      <text>
        <r>
          <rPr>
            <sz val="10"/>
            <rFont val="Arial"/>
            <family val="0"/>
          </rPr>
          <t xml:space="preserve">Refleja el propósito que tiene el cumplir con la acción emprendida para corregir las situaciones que se deriven de los hallazgos 
</t>
        </r>
      </text>
    </comment>
    <comment ref="I12" authorId="0">
      <text>
        <r>
          <rPr>
            <sz val="10"/>
            <rFont val="Arial"/>
            <family val="0"/>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12" authorId="0">
      <text>
        <r>
          <rPr>
            <sz val="10"/>
            <rFont val="Arial"/>
            <family val="0"/>
          </rPr>
          <t xml:space="preserve">Expresa la metrica de los pasos o metas que contiene cada acción con el fin de poder medir el grado de avance  
</t>
        </r>
      </text>
    </comment>
    <comment ref="L12" authorId="0">
      <text>
        <r>
          <rPr>
            <sz val="10"/>
            <rFont val="Arial"/>
            <family val="0"/>
          </rPr>
          <t xml:space="preserve">Se consigna la fecha programada para la iniciación de cada paso o meta 
</t>
        </r>
      </text>
    </comment>
    <comment ref="M12" authorId="0">
      <text>
        <r>
          <rPr>
            <sz val="10"/>
            <rFont val="Arial"/>
            <family val="0"/>
          </rPr>
          <t xml:space="preserve">Eestablece el plazo o  y finalización de cada una de las metas 
</t>
        </r>
      </text>
    </comment>
    <comment ref="N12" authorId="0">
      <text>
        <r>
          <rPr>
            <sz val="10"/>
            <rFont val="Arial"/>
            <family val="0"/>
          </rPr>
          <t xml:space="preserve">La hoja calcula automáticamente el pazo de duración de las metas  
</t>
        </r>
      </text>
    </comment>
    <comment ref="O12" authorId="0">
      <text>
        <r>
          <rPr>
            <sz val="10"/>
            <rFont val="Arial"/>
            <family val="0"/>
          </rPr>
          <t xml:space="preserve">Se consigna el numero de unidades ejecutadas por cada una de las metas 
</t>
        </r>
      </text>
    </comment>
    <comment ref="P12" authorId="0">
      <text>
        <r>
          <rPr>
            <sz val="10"/>
            <rFont val="Arial"/>
            <family val="0"/>
          </rPr>
          <t xml:space="preserve">Calcula el avance porcentual de la meta  dividiendo la ejecución informada en la columna Ksobre la columna G
</t>
        </r>
      </text>
    </comment>
    <comment ref="K12" authorId="1">
      <text>
        <r>
          <rPr>
            <sz val="8"/>
            <rFont val="Tahoma"/>
            <family val="2"/>
          </rPr>
          <t>Se debe consignar el volumen o tamaño de la meta propuesta en las unidades de medida establecidas para ella</t>
        </r>
      </text>
    </comment>
  </commentList>
</comments>
</file>

<file path=xl/sharedStrings.xml><?xml version="1.0" encoding="utf-8"?>
<sst xmlns="http://schemas.openxmlformats.org/spreadsheetml/2006/main" count="444" uniqueCount="381">
  <si>
    <t>Causa del hallazgo</t>
  </si>
  <si>
    <t>Efecto del hallazgo</t>
  </si>
  <si>
    <t>Acción de mejoramiento</t>
  </si>
  <si>
    <t>Denominación de la Unidad de medida de la Meta</t>
  </si>
  <si>
    <t>Unidad de Medida de la Meta</t>
  </si>
  <si>
    <t>H7</t>
  </si>
  <si>
    <t>IVÁN DARÍO GÓMEZ GUZMÁN</t>
  </si>
  <si>
    <t>JORGE ARMANDO PORRAS BUITRAGO</t>
  </si>
  <si>
    <t>Director General</t>
  </si>
  <si>
    <t>Jefe Oficina de Control Interno</t>
  </si>
  <si>
    <t>Quién será el encargado de verificar y realizar el seguimiento al cumplimiento del Plan de Mejoramiento</t>
  </si>
  <si>
    <t>FORMATO No</t>
  </si>
  <si>
    <t xml:space="preserve"> INFORMACIÓN SOBRE LOS PLANES DE MEJORAMIENTO </t>
  </si>
  <si>
    <t xml:space="preserve">Informe presentado a la Contraloría General de la República </t>
  </si>
  <si>
    <t xml:space="preserve">Entidad: </t>
  </si>
  <si>
    <t xml:space="preserve">Representante Legal:  </t>
  </si>
  <si>
    <t>NIT</t>
  </si>
  <si>
    <t xml:space="preserve">Período Informado </t>
  </si>
  <si>
    <t xml:space="preserve">Fecha de subscripción </t>
  </si>
  <si>
    <t xml:space="preserve">Numero consecutivo del hallazgo </t>
  </si>
  <si>
    <t>Código hallazgo</t>
  </si>
  <si>
    <r>
      <rPr>
        <b/>
        <sz val="10"/>
        <rFont val="Arial"/>
        <family val="2"/>
      </rPr>
      <t>Descripción hallazgo (</t>
    </r>
    <r>
      <rPr>
        <sz val="8"/>
        <rFont val="Arial"/>
        <family val="2"/>
      </rPr>
      <t>No mas de 50 palabras</t>
    </r>
    <r>
      <rPr>
        <b/>
        <sz val="10"/>
        <rFont val="Arial"/>
        <family val="2"/>
      </rPr>
      <t xml:space="preserve">) </t>
    </r>
  </si>
  <si>
    <t xml:space="preserve">Causa </t>
  </si>
  <si>
    <t xml:space="preserve">Efecto </t>
  </si>
  <si>
    <t>Acción correctiva</t>
  </si>
  <si>
    <t>Objetivo</t>
  </si>
  <si>
    <t>Descripción de las Metas</t>
  </si>
  <si>
    <t>Unidad de medida de las Metas</t>
  </si>
  <si>
    <t>Dimensión de la meta</t>
  </si>
  <si>
    <t>Fecha iniciación Metas</t>
  </si>
  <si>
    <t>Fecha terminación Metas</t>
  </si>
  <si>
    <t xml:space="preserve">Plazo en semanas de las Meta </t>
  </si>
  <si>
    <t>Para cualquier duda o aclaración puede dirigirse al siguiente correo: laquijano@contraloriagen.gov.co</t>
  </si>
  <si>
    <t xml:space="preserve">Convenciones: </t>
  </si>
  <si>
    <t xml:space="preserve">Columnas de calculo automático </t>
  </si>
  <si>
    <t xml:space="preserve">Fila de totales </t>
  </si>
  <si>
    <t xml:space="preserve">Informacion suministrada en el informe de la CGR </t>
  </si>
  <si>
    <t xml:space="preserve">Celda con formato fecha: Día Mes Año </t>
  </si>
  <si>
    <t>Entidad: Instituto Geográfico Agustin Codazzi</t>
  </si>
  <si>
    <t>Representante Legal:   Iván Darío Gómez Guzmán</t>
  </si>
  <si>
    <t>NIT 899999004-9</t>
  </si>
  <si>
    <t>Plazo en semanas de las Metas</t>
  </si>
  <si>
    <t xml:space="preserve">Avance físico de ejecución de las metas  </t>
  </si>
  <si>
    <t xml:space="preserve">Porcentaje de Avance fisico de ejecución de las metas  </t>
  </si>
  <si>
    <t>Puntaje  Logrado  por las metas metas  (Poi)</t>
  </si>
  <si>
    <t xml:space="preserve">Puntaje Logrado por las metas  Vencidas (POMVi)  </t>
  </si>
  <si>
    <t>Puntaje atribuido metas vencidas</t>
  </si>
  <si>
    <t xml:space="preserve">Area Responsable </t>
  </si>
  <si>
    <t xml:space="preserve">Evaluación del plan de mejoramiento </t>
  </si>
  <si>
    <t xml:space="preserve">Puntajes base de evaluación </t>
  </si>
  <si>
    <t>Puntaje base evaluación de cumplimiento</t>
  </si>
  <si>
    <t xml:space="preserve">PBEC = </t>
  </si>
  <si>
    <t xml:space="preserve">Puntaje base evaluación de avance </t>
  </si>
  <si>
    <t xml:space="preserve">PBEA = </t>
  </si>
  <si>
    <t xml:space="preserve">Cumplimiento del plan </t>
  </si>
  <si>
    <t>CPM = POMMVi/PBEC</t>
  </si>
  <si>
    <t xml:space="preserve">Avance del plan de mejoramiento </t>
  </si>
  <si>
    <t>AP= POMi/PBEA</t>
  </si>
  <si>
    <t>H1</t>
  </si>
  <si>
    <t>H2</t>
  </si>
  <si>
    <t>H3</t>
  </si>
  <si>
    <t>H4</t>
  </si>
  <si>
    <t>H5</t>
  </si>
  <si>
    <t>H6</t>
  </si>
  <si>
    <t>H8</t>
  </si>
  <si>
    <t>H9</t>
  </si>
  <si>
    <t>H10</t>
  </si>
  <si>
    <t>H11</t>
  </si>
  <si>
    <t>H12</t>
  </si>
  <si>
    <t>H13</t>
  </si>
  <si>
    <t>H14</t>
  </si>
  <si>
    <t>H15</t>
  </si>
  <si>
    <t>H16</t>
  </si>
  <si>
    <t>H17</t>
  </si>
  <si>
    <t>H18</t>
  </si>
  <si>
    <t>H19</t>
  </si>
  <si>
    <t>H20</t>
  </si>
  <si>
    <t>H21</t>
  </si>
  <si>
    <t>H22</t>
  </si>
  <si>
    <t>H23</t>
  </si>
  <si>
    <t>H24</t>
  </si>
  <si>
    <t>H25</t>
  </si>
  <si>
    <t>H26</t>
  </si>
  <si>
    <t>H27</t>
  </si>
  <si>
    <t>Subdirección de Catastro</t>
  </si>
  <si>
    <t>H1 Avalúos Catastrales: El Instituto presenta deficiencia en los valores de los avalúos que se reflejan en los procesos catastrales de Formación, Actualización y Conservación de los Municipios, revisando la base de datos del 2008 y 2009 de la Oficina Territorial Cundinamarca, sin tener en cuenta las Oficinas Delegadas de Cundinamarca, el resto de las Direcciones Territoriales y demás Oficinas Delegadas a nivel nacional, observamos que se presentaron 407 solicitudes para revisión de avalúos en año 2008, de los cuales 97 predios fueron objetados por exceso de valor y en el año 2009 se presentaron 70 solicitudes de los cuales fueron objetados 20 por la misma razón.
Se presenta el perjuicio ocasionado a los propietarios desconocedores de las normas, los cuales no reclaman, afectando a los dueños de los predios viéndose avocados a pagar mayor  impuesto predial.</t>
  </si>
  <si>
    <t xml:space="preserve">Debido a la falta de depuración de la base de datos,y a que no se cuenta con una adecuada revisión de los avalúos no se dá una correcta información; se ha dejado de hacer la correcta valoración de los predios. </t>
  </si>
  <si>
    <t>La Entidad tiene afectada su credibilidad en materia de avalúos, viéndose obligados muchos municipios a recurrir a obtener este servicio a través de las Lonjas de Propiedad Raíz.</t>
  </si>
  <si>
    <t>Debido a las inconsistencias que presentan los contratistas en la ejecución de las labores relacionadas con las visitas técnicas en la formación, actualización, conservación catastral a los municipios en todo el país, teniendo en cuenta que la planta de personal de esta Subdirección es mínima para ejercer y dar cumplimiento a las funciones propias de la misma por tal razón se evidencia que únicamente cumplen funciones de supervisión e interventoría y control de calidad desde el escritorio; se generan costos alrealizar los reavalúos.</t>
  </si>
  <si>
    <t>se presenta el perjuicio a los propietarios desconocedores de las normas, que no reclaman, afectando a los dueños de los predios quienes se ven avocados a pagar mayor  impuesto predial.</t>
  </si>
  <si>
    <t xml:space="preserve">H3 Integración de Información Alfanumérica y Gráfica del Sistema de Información Catastral.  Si bien es cierto el IGAC cuenta con la información alfanumérica y gráfica de los predios; ésta no se encuentra integrada de tal forma que permita la consolidación de la misma en una base de datos para mejorar la generación de productos y servicios catastrales, optimizando el servicio a los usuarios y así mismo aprovechando el manejo histórico de los datos recopilados por el Instituto.
</t>
  </si>
  <si>
    <t>Falta de un aplicativo que integre la información alfanumérica y gráfica de los predios para cumplir con las necesidades del negocio</t>
  </si>
  <si>
    <t>No existe la Integración de Información Alfanumérica y Gráfica del Sistema de Información Catastral</t>
  </si>
  <si>
    <t xml:space="preserve">H4  Indicadores de Gestión: el IGAC, elaboro indicadores de los procesos del sistema de gestión de calidad y del Plan de Desarrollo Institucional no ha diseñado indicadores que permitan medir la equidad y valoración de costos ambientales debido a falta de control y seguimiento lo que dificulta a los organismos de control realizar un análisis a la gestión. </t>
  </si>
  <si>
    <t xml:space="preserve">Falta diseño de indicadores de Gestión para la medición de la equidad y valoración de costos ambientales </t>
  </si>
  <si>
    <t xml:space="preserve">No es posible medir la equidad y valoración de costos ambientales por parte de los entes de control. </t>
  </si>
  <si>
    <t xml:space="preserve">H5 Cumplimiento Plan de Mejoramiento 
Se presento dificultad en la revisión del Plan de Mejoramiento, toda vez que la Oficina de Control Interno quien consolidaba y verificaba su cumplimiento, no cuenta con personal requerido. 
De las metas correspondientes a 35 hallazgos, 63 están cumplidas, sin embargo, 2 de éstas no fueron efectivas. Las 7 restantes, correspondientes a los hallazgos  6,7, 25 (2), 1,2 y 3, no fueron cumplidas.
Las acciones de mejoramiento no cumplidas con fecha de vencimiento 31 de diciembre 2009, que deben ser retomadas por la Administración de la Entidad en el próximo plan de mejoramiento.
</t>
  </si>
  <si>
    <t xml:space="preserve">Debido a que la Entidad entregó a 31 de Diciembre de 2009 un cumplimiento y avance, sin efectuar su seguimiento y estado real de ejecución, se dificultó su estudio y análisis para determinar el porcentaje de cumplimiento.  </t>
  </si>
  <si>
    <t>El Plan de Mejoramiento presenta con base en los resultados del seguimiento realizado por el Equipo Auditor de la CGR, un cumplimiento del 84% y un avance del 85% a 31 de diciembre de  2009; mientras que la entidad reporta a esta fecha un  cumplimiento del 95.85% y un avance del 94.49%., lo que indica que se debe asegurar su mejora en un 100%, para lograr la eficiencia requerida.</t>
  </si>
  <si>
    <t xml:space="preserve">H6 Planta de Personal Frente a la Contratación de Prestación de Servicios Personales. El IGAC para la vigencia 2008 conto con una planta total de 1.054 funcionarios cuyo costo dentro de la vigencia fue de $27.210.1 millones  y suscribió contratos de prestación de servicios que ascendieron  a los 4.023 contratistas cuyo costo fue de $37.475.3 millones, superando en un 368.28% al de la planta de personal.
Durante la vigencia 2009, el recurso Humano en el IGAC estaba constituido por la misma planta de personal (1.054 funcionarios) cuyo costo fue de $29.404.7 millones, para esta misma vigencia el Instituto suscribió 4.391 contratos de prestación de servicios personales por valor de $37.743.8 millones, los cuales frente a la planta de personal la superaron en un 416.60%, lo que refleja un incremento considerable.
</t>
  </si>
  <si>
    <t xml:space="preserve">Debido a la falta de personal de planta el IGAC, requiere suscribir contratos de prestación de servicios, para el desarrollo de su gestión. </t>
  </si>
  <si>
    <t>No se asegura la continuidad de la óptima gestión y sus resultados, se pierde la memoria institucional ocasionando caos administrativo.</t>
  </si>
  <si>
    <t xml:space="preserve">H7  Registro Ventas de Contado En el módulo de Contabilidad, al analizar el Comprobante de Diario del 30 de abril de 2010, se encuentra registrada una consignación en la Cuenta del Banco Davivienda - Recursos Propios por $6.6 millones que corresponde al Acta de Ingreso No. 12313 de la misma fecha, verificados los soportes de esta acta se observa que existen dos registros que se descomponen así:  $1.4 millones de ventas realizadas con tarjetas debito y crédito y $4.2 millones por ventas realizadas de contado para un total de $5.7 millones, cifra que se refleja en la “Relación de Ingresos de Contado”, presentando una diferencia de $0,9millones (correspondiente a descuento en publicaciones por valor de $0.8 millones, Comisión $58.233, Retención IVA $14.356 y Retención ICA $5.635.) El Comprobante de Diario debe reflejar el valor neto de la consignación, para este caso es de $5.7 millones y no de $6.6 millones como allí aparece, razón por la cual se encontró un movimiento crédito en la cuenta del Banco Davivienda - Recursos Propios por $0.9 millones, movimiento que no refleja la situación real de una venta de contado.
</t>
  </si>
  <si>
    <t>Debido al procedimiento utilizado no se refleja el valor real de la consignación, correspondiente a las ventas de contado.</t>
  </si>
  <si>
    <t>Se  generan confusiones cuando se realicen las conciliaciones  bancarias.</t>
  </si>
  <si>
    <t xml:space="preserve">H8  Producción de Comprobante de Ingreso o de Egreso en la Legalización Viáticos. Respecto del módulo de viáticos se evidenció que en el reporte “Control Individual de Viáticos por Funcionario” no se refleja la información relacionada con el Número del Comprobante de Ingreso (cuando el funcionario hace devolución de recursos) o de Egreso (cuando la Entidad le paga al funcionario ajuste del valor de sus viáticos) para efectos de culminar su legalización
</t>
  </si>
  <si>
    <t>Debido a que en el módulo de viáticos  no se refleja la información relacionada con el Número del Comprobante de Ingreso en el momento de que el funcionario hace devolución de recursos o de Egreso al instante en que la Entidad le paga al funcionario ajuste del valor de sus viáticos, no se refleja su legalización. oportunamente.</t>
  </si>
  <si>
    <t>No se puede realizar en el módulo para que se produzca, y se actualice la novedad sin que se haga de manera manual y con posterior seguimiento para establecer su legalización evidenciando una subestimación del sistema para efectos de generar dicha información.</t>
  </si>
  <si>
    <t xml:space="preserve">H9  Módulo Almacén El módulo de Almacén, el cual se integra con los módulos de Presupuesto, Contabilidad, Personal y Nómina, Contratación y Terceros, actualmente solo tiene la información de las existencias de consumo y los inventarios del IGAC a nivel nacional. Este módulo se incluyó al Sistema de Información Hacendario sólo hasta enero de 2010, no se le ha dado la importancia que merece frente a la integración con los módulos referidos.
Es de referir que en visita a dicha dependencia, se estableció que se vienen desarrollando las labores propias del Almacén con otro Sistema diferente, denominado Sistema de Información Administrativo y Financiero EMPREX, el cual lleva más de 5 años sin mantenimiento y no se encuentra integrado con el Área Financiera, generando dificultades operativas y de integración; a pesar de contarse con una herramienta disponible para la implementación de este módulo en el Sistema de Información Hacendario.     
</t>
  </si>
  <si>
    <t>A causa de una falta de revisión del software que integración el módulo de Almacén, con los módulos de Presupuesto, Contabilidad, Personal y Nómina, Contratación y Terceros, únicamente se tienen la información de las existencias de consumo y los inventarios del IGAC a nivel nacional.</t>
  </si>
  <si>
    <t>Se carece de la información adecuada del almacén y sobre todo de una manera desagregada</t>
  </si>
  <si>
    <t xml:space="preserve">H10  Sistema Hacendario de Personal y Nomina (PERNO) Revisados los términos de referencia y la concertación de actividades pendientes indicadas en el Acta de Acuerdo para Liquidación del Contrato 001706 PNUD- Global Technology Service – GTS – suscrita el 3 de abril de 2008, en el Anexo 1 se pudo establecer que para mayo de 2010, aun persisten actividades que no han sido resueltas en su totalidad en el aplicativo Sistema Hacendario de Personal y Nomina (PERNO ) La implementación y ajustes de este sistema que viene en producción a nivel nacional desde enero de 2007, pasados 3 años no se ha logrado estabilizar y poner en correcto funcionamiento, situación que se refleja de igual manera en las actividades relacionadas.
</t>
  </si>
  <si>
    <t>Debido a que no han sido resueltas en su totalidad en el aplicativo Sistema Hacendario de Personal y Nomina (PERNO ) La implementación y ajustes de este sistema que viene en producción a nivel nacional; no se ha logrado estabilizar y poner en correcto funcionamiento.</t>
  </si>
  <si>
    <t>Falta de información oortuna., que le generan al Grupo de Talento Humano inconvenientes en su gestión.</t>
  </si>
  <si>
    <t xml:space="preserve">H11 D1 Organización Archivos: En desarrollo de la Auditoria en las distintas Áreas evaluadas, se evidenció indebido manejo de la información; en su mayoría no reposan los documentos pertinentes al procedimiento o actividad evaluada, por no encontrarse archivados cronológicamente, sin foliarse, sin contener toda la documentación adjunta al expediente o carpeta correspondiente, presentar duplicidad de documentos. De otra parte, no se entiende el indebido manejo archivístico teniendo en cuenta que el IGAC ha suscrito contratos para desarrollar estas labores, es el caso de los Contratos Nos. 6371, 6372, 6373 y 6374  todos suscritos el 05 de marzo de 2009, cuyo objeto estaba enfocado a prestar servicios personales para depurar los fondos acumulados del Archivo Central del IGAC, representados en aproximadamente 5.000 metros lineales; contratos que tuvieron costo cada uno de $11.9 millones y que se cumplieron y ejecutaron de acuerdo con certificaciones donde consta su cumplimiento; lo que se traduce en que la entidad no ha implementado las especificaciones técnicas para el manejo del archivo.
</t>
  </si>
  <si>
    <t>Debido al mal manejo de la información;  no reposan los documentos pertinentes al procedimiento o actividad evaluada, no se encuentran archivados cronológicamente, sin foliarse, sin contener toda la documentación adjunta al expediente o carpeta correspondiente, presentar duplicidad de documentos. Lo anterior se presenta debido a que el IGAC no planifica adecuadamente sus actividades para dar cumplimento a los procesos y procedimientos de la función archivística, conforme a las normas vigentes sobre la materia.</t>
  </si>
  <si>
    <t>el IGAC suscribió  Contratos Nos. 6371, 6372, 6373 y 6374  todos suscritos el 05 de marzo de 2009, cuyo objeto estaba enfocado a prestar servicios personales para depurar los fondos acumulados del Archivo Central del IGAC, lo que se traduce en que la entidad no ha implementado las especificaciones técnicas para el manejo del archivo y se puede incurrir en continuar con la falta de ordenamiento adecuado del mismo.</t>
  </si>
  <si>
    <t xml:space="preserve">H12  Página WEB IGAC. Contratación.  En revisión a la página WEB del IGAC, se determina que: “En cumplimiento a lo establecido por el Decreto 66 de 2008 artículo 8, el Instituto Geográfico Agustín Codazzi informa que todos los procesos de selección que adelanta la entidad, se publicarán en la página del Portal Único de Contratación (SECOP). En consecuencia, si desea obtener información sobre los procesos de contratación a partir de la fecha, debe consultar el siguiente sitio web: www.contratos.gov.co cualquier inquietud favor remitirla al e-mail: contratacion@igac.gov.co.; incluso en la relación de las normas sobre la contratación pública se incluye este mismo decreto. Frente a este contenido, es de tener presente que el Decreto mencionado fue derogado en su totalidad por el Decreto 2474 de 2008 en su artículo art. 92.
</t>
  </si>
  <si>
    <t>Falta de diligenciamiento en el aplicativo SECOP.</t>
  </si>
  <si>
    <t xml:space="preserve">En consecuencia, si desea obtener información sobre los procesos de contratación a partir de la fecha, no se refleja en el SECOP, y se debe acudir a consultar en el sitio web: www.contratos.gov.co </t>
  </si>
  <si>
    <t xml:space="preserve">H13 D2  Principio de Publicidad en la Contratación:  La CGR evidenció que el IGAC tiene su página WEB, pero no existe ninguna clase de información relacionada con su gestión contractual respecto de las vigencias 2008 y 2009, por lo que impide tanto a la ciudadanía como a los entes de control conocer la gestión desarrollada al interior del Instituto. 
De otra parte en la página WEB Contratos.gov.co es claro como se establece que debe existir relación entre la contratación publicada en los sitios Web de las entidades y el Portal Único de Contratación, textualmente dice: “ Al ingresar al Portal, quiénes consultan podrán conocer los datos básicos de los Procesos de contratación y, a través de los enlaces internos, podrán acceder a los portales Web de cada entidad del Estado para conocer todos los detalles de su búsqueda, incluyendo los documentos generados durante el Proceso.” Por lo tanto es claro como la entidad auditada omite la obligación que le asiste de difundir, publicar, dar a conocer sus Procesos contractuales para efectos de que se conozca su actividad contractual y la inversión de los recursos mediante la gestión contractual. </t>
  </si>
  <si>
    <t>Falta de alimentar de una manera adecuada la información relacionada con su gestión contractual, procesos contractuales para efectos de que se conozca su actividad contractual y la inversión de los recursos mediante la gestión contractual, incumpliendo el principio de publicidad.  sumándose el hecho de que el IGAC hace el registro de la contratación en la página Web de Contratos.gov.co, de una manera que no permite determinar e identificar los contratos que suscribe, pues asignan a un mismo objeto contractual 2 referencias, es decir, le fija un número al Proceso y otro diferente al Contrato, apareciendo en dicha página el Proceso, pero al acceder a ese link vemos que de ese Proceso se desprenden un contrato, en otros casos hasta 3, 4, 5, 20, 45 contratos y más, lo que no permite tener identificación de la totalidad de la contratación, de los contratistas, del valor de la contratación, por estar muchos de ellos amarrados a un solo Proceso, del que no se entiende su incorporación  a ese sólo Proceso y que se incluyan múltiples contratos, de los que difícilmente el ciudadano o ente de control se percataría de su existencia.</t>
  </si>
  <si>
    <t>Se impide que tanto a la ciudadanía como a los entes de control puedan conocer la gestión contractual desarrollada al interior del Instituto.</t>
  </si>
  <si>
    <t xml:space="preserve">H14 D3 Publicidad Procedimientos y Actos Asociados al Proceso Contractual: En diferentes casos se evidenció que al culminar los contratos se realizan su liquidación, pero pasado bastante tiempo es que se incorpora la información al SECOP, no de manera inmediata. Ejemplo de esta situación se presenta respecto del Contrato 2164 de 2008 liquidado el 22 de diciembre de 2008 y publicado en SECOP hasta el 25 de agosto de 2009, Contrato 2506 de 2008 liquidado el 23 de diciembre de 2008 y publicado en SECOP hasta marzo 18 de 2010, Contrato 2767 de 2008 termino su ejecución en diciembre de 2008, liquidado en enero 30 de 2009 y publicado en febrero 21 de 2009, contrato 2775 de 2008 liquidado el 30 de enero de 2009 y publicado en marzo 2 de 2009 ocurriendo lo mismo con el contrato 2768 de 2008.  Dicho incumplimiento de la publicación de manera inmediata a su liquidación es reiterativo, pues para la vigencia 2009 se percibe y reitera el incumplimiento en los contratos suscritos y evaluados por la CGR, dentro de otros están: Contrato 3054 de 2009, se liquidó el Contrato el 10 de febrero de 2010, pero la publicación en SECOP se hizo posteriormente es decir hasta el 14 de abril de 2010, no se hace de manera inmediata; Proceso No. 42 de 2009 relacionado en el SECOP, comprende la suscripción del Contrato 6185 suscrito el 4 de febrero de 2008, </t>
  </si>
  <si>
    <t>En razón a que  no se tiene cuidado de incluir la información que corresponde al alimentar el SECOP, pues en el cuerpo del contrato aparece el suscrito el 4 de febrero de 2008, mientras que la copia dura, contenida en el expediente aparece el suscrito el 4 de febrero de 2009. Se publicó el Acta de Liquidación en el SECOP hasta el 14 de abril de 2010, a pesar de haberse liquidado el 28 de diciembre de 2009. Igualmente se evidenciaron otras irregularidades relacionadas con la publicación en dicho Sistema, es el caso que dentro del Proceso No.  299 de 2008, aparece publicado el contrato No. 2055 del 31 de marzo de 2008 y no el suscrito por el IGAC y la contratista, es decir el 2155 de 2008, por lo que al incorporar los documentos al Sistema no se efectúa adecuadamente.</t>
  </si>
  <si>
    <t xml:space="preserve">Desinformación acerca del proceso de la contratación. </t>
  </si>
  <si>
    <t xml:space="preserve">H15  Liquidación de los Contratos. De la selección de los contratos y producto de su revisión, se evidenció incumplimiento de la liquidación de lo s contratos,  en los eventos, términos y procedimientos previstos en ellas.  Lo expuesto genera desobediencia a la normatividad contractual, por el incumplimiento a realizar de manera oportuna la liquidación de los contratos, con el fin de determinar su cumplimiento, sus pagos oportunos, deudas a favor o en contra de las partes contratantes. 
</t>
  </si>
  <si>
    <t>Debido a la falta de diligencia y seguimiento para el cumplimiento en la liquidación de lo s contratos, se infringe lo normado al respecto.</t>
  </si>
  <si>
    <t>Falta de legalidad en el proceso de contratación.</t>
  </si>
  <si>
    <t xml:space="preserve"> H16 D4 Interventoría en la Contratación y acta de liquidación de los mismos. En varios de los contratos revisados se encontró que se realiza por parte de los Interventores la liquidación de los mismos de manera informal, sin tener en cuenta la exigencia del cumplimiento del Manual creado en el IGAC, situación que se puede observar por ejemplo en los contratos: PROCESO No. 167 de 2008 comprende la suscripción de diversos contratos, entre otros el Contrato 2767 de 2008, en el contenido de las Actas de Liquidación se relacionan las Actas de Interventoría parciales en las que hace constar que se prestó el servicio y que se hicieron los pagos de aportes Parafiscales del Contratista, pero no se relacionan los pagos realizados al contratista con sus respectivas Ordenes de Pago o comprobantes de egreso, a pesar de que el expediente del contrato contiene toda la información que refleja los pagos realizados.            </t>
  </si>
  <si>
    <t xml:space="preserve">A causa de que  no existe claridad en la entrada de los elementos al Almacén de acuerdo a la relación que aparece en el contrato y peor aún cuando el interventor no desarrolla su labor de conformidad a lo indicado en el Manual de Interventoría adoptado por el IGAC. El Acta de la Interventoría refiere el cumplimiento del contrato por parte del contratista, y manifiesta que adjunta cuadros de licencias y cantidades y cuadro de valores de los productos para su contabilización y entrada a Almacén, en la que difícilmente se determina que entraron la totalidad de elementos adquiridos, tema que se explicó por parte del Almacenista, pero del cual se refleja que el procedimiento no es claro y preciso para determinar la entrada de los elementos, la cantidad y su costo. </t>
  </si>
  <si>
    <t>Por los contratos observados, es claro se detecta que al no remitirse la información clara y precisa al Almacenista para efectos de realizar la Entrada a Almacén de los bienes y servicios adquiridos,  no se determina ni se relacionan los bienes adquiridos, tan sólo se hace referencia a que los bienes adquiridos son los relacionados en el Pliego o en la oferta presentada por el Contratista y que son parte integral del contrato; documentos de los cuales difícilmente puede acceder el Almacenista, siendo una labor propia del Interventor, quien debe proceder a incluir dentro del Acta de Interventoría la relación y descripción de los bienes suministrados por el Contratista a fin de que  facilite la labor del Almacenista.</t>
  </si>
  <si>
    <t xml:space="preserve">H17  Contrato Ley para las Partes. Dentro del PROCESO 253 de 2009, que comprende los contratos 6635 a 6645, 11 contratos seleccionados para su revisión, suscritos todos el 13 de abril de 2009, con plazo de ejecución de 8 meses, en el contenido se estableció en la cláusula TERCERA: Pago del contrato:”Por mensualidades vencidas con fecha de corte quince (15) de cada mes, de acuerdo con las siguientes tarifas”. Verificados todos los contratos referidos se evidenció que se realizan pagos de manera diferente a lo pactado, incluso se hacen sólo 2 o 3 pagos, pero no se hace de manera mensual que es la forma pactada en el contrato. Lo descrito genera falta de compromiso y responsabilidad de las partes frente a lo pactado en el contrato, pues siendo el contrato ley para las partes es de obligatorio cumplimiento lo allí acordado.
</t>
  </si>
  <si>
    <t xml:space="preserve">Debido a que se realizan pagos de manera diferente a lo pactado en el contrato se está incumpliendo normativamente en las leyes de contratación.                   </t>
  </si>
  <si>
    <t>Se genera falta de compromiso y responsabilidad de las partes frente a lo pactado en el contrato, pues siendo el contrato ley para las partes es de obligatorio cumplimiento lo allí acordado.</t>
  </si>
  <si>
    <t>H18 Publicación Licitaciones y Contratos Adjudicados. La obligación de “Publicar en las dependencias de la respectiva entidad, en sitio visible, una vez por mes, en lenguaje sencillo y accesible al ciudadano común, una lista de las licitaciones declaradas desiertas y de los contratos adjudicados, que incluirá el objeto y valor de los mismos y el nombre del adjudicatario. (resaltado fuera del texto) Durante el tiempo del desarrollo de la Auditoría practicada al IGAC, no se evidenció el cumplimiento de la obligación indicada en el numeral 26 del referido artículo 34 del Código Único Disciplinario, por lo que la Entidad incumple con esta  obligación.</t>
  </si>
  <si>
    <t>Falta de diligencia en cumplir adecuadamente la obligación de “Publicar en las dependencias de la respectiva entidad, en sitio visible, una vez por mes, en lenguaje sencillo y accesible al ciudadano común, una lista de las licitaciones declaradas desiertas y de los contratos adjudicados, que incluirá el objeto y valor de los mismos y el nombre del adjudicatario.</t>
  </si>
  <si>
    <t>Desinformación del ciudadano sobre los procesos licitarorios y de contratos, por lo que la Entidad incumple con esta  obligación, lo que le puede generar sanciones.</t>
  </si>
  <si>
    <t xml:space="preserve"> H 19  Adquisición de bienes y servicios informáticos. No existe claridad en la entrada de los elementos al Almacén de acuerdo a la relación que aparece en el contrato y peor aún cuando el interventor no desarrolla su labor de conformidad a lo indicado en el Manual de Interventoría adoptado por el IGAC, pues la referida Acta de Interventoría menciona el cumplimiento del contrato por parte del contratista, y manifiesta que adjunta cuadros de licencias y cantidades y cuadro de valores de los productos para su contabilización y entrada a Almacén, en la que difícilmente se determina que entraron la totalidad de elementos adquiridos, tema que se explicó por parte del Almacenista pero que al ser revisado no consta en la documental, por lo que el procedimiento no es claro, preciso y detallado para determinar la Entrada de los elementos, la cantidad y su costo.</t>
  </si>
  <si>
    <t xml:space="preserve">Falta claridad en el procedimiento no es preciso y detallado para determinar la entrada de los elementos, la cantidad y su costo.          </t>
  </si>
  <si>
    <t>El Almacenista al no tener la respectiva constancia en la documentación, para registrar la entrada de los elementos, la cantidad y su costo, se desactualizan las existencias del almacén,generándose desinformación a este respecto.</t>
  </si>
  <si>
    <t xml:space="preserve">H20- Cumplimiento Funciones Oficina de Informática y Telecomunicaciones: Es de mencionar que al interior del IGAC para adquirir bienes y servicios informáticos, no se da cumplimiento a dicha normatividad y a través de la Oficina competente, es decir, de la Oficina de Informática y Telecomunicaciones. Este tipo de contratación lo realizan las Subdirecciones Misionales y/o Oficinas, sin el correspondiente aval de la Oficina competente, lo que genera sobrecosto en la adquisición de software de uso  masivo, ausencia de coordinación y un insipiente control sobre su licenciamiento dentro del IGAC.Si bien es cierto la entidad cuanta con la citada oficina; se encuentran áreas de sistemas en las Subdirecciones Misionales, las cuales funcionan independientemente de esta, sin su coordinación. 
</t>
  </si>
  <si>
    <t>Para adquirir bienes y servicios informáticos, no se da cumplimiento a normatividad y a través de la Oficina competente, debido a falta de políticas que así lo determinen.</t>
  </si>
  <si>
    <t>Se generan riesgos en el control sobre licenciamiento, actualizaciones y todo lo relativo a la adquisición de software en la entidad.</t>
  </si>
  <si>
    <t>H21 PAS 1. CumplimientoObligaciones SICE:  Verificada esta obligación se evidenció que para la vigencia 2008, no realizó el registro del presupuesto, menos incluyo modificaciones ni ejecución presupuestal; mientras que para la vigencia 2009, tampoco cumplió con la obligación dentro de los términos indicados por el SICE, pues aparece como fecha de registro el 13 de octubre de 2009, debiendo registrarlo antes del 31 de enero de esa vigencia, causal que es motivo para aperturar proceso administrativo sancionatorio al Sujeto de Control. Frente al cumplimiento de la obligación de registro del Plan de Compras y de acuerdo a compromiso adquirido por la Directora de Vigilancia Fiscal en Mesa de Trabajo con el Sujeto de Control realizada el pasado 29 de junio de 2010, se procedió a realizar la revisión en el Sistema referido conjuntamente con los funcionarios del IGAC y el Equipo Auditor, en donde se determinó que se realizó el registro del Plan de Compras dentro del término, pero es de advertir que el IGAC no realizó los ajustes del Plan de Compras en el transcurso de la vigencia fiscal, toda vez que muestra una ejecución del mismo superior al 148.92%, un valor total del Plan de compras por $75.422.6 millones y una ejecución de $112.322.4 millones, lo que evidencia falta de seguimiento y de actuaciones de la Entidad frente a dicho Sistema a fin de demostrar información real y oportuna frente a su real ejecución. Corrobora lo expuesto, la Nota: en el SICE que manifiesta: “ Los porcentajes en negrita indican que para ese código CUBS, se han celebrado contratos por valor superior al que se registro en el plan de compras.”; lo que quiere decir que no se realizaron los ajustes correspondientes de manera oportuna en el sistema. Para la vigencia 2009 se realizó el registro, pero tan sólo muestra una ejecución del 41.58%  en dicho sistema. Lo anterior permite concluir que registra una baja ejecución, además se evidencia que no se contemplaron ni se realizaron los ajustes y modificaciones en dicho plan, aunado a que el SICE corrobora lo expuesto con lo contemplado en la misma Nota mencionada anteriormente: “ Los porcentajes en negrita indican que para ese código CUBS, se han celebrado contratos por valor superior al que se registro en el plan de compras.”; lo que quiere decir que no se realizaron los ajustes correspondientes. Para la vigencia 2008, al acceder al SICE y consultar los registros de la contratación que suscribió el IGAC, se encontró que no registro la totalidad de la contratación suscrita en esa vigencia. Para la vigencia 2009, revisado el reporte en la página web del SICE, se evidencia el registro de sólo 1144 contratos, los cuales arrojan 1725 alarmas consistentes entre otras: El proveedor no está registrado, compras por fuera del lumbral. Situación que no se entiende, pues la contratación suscrita por el IGAC para las 2 vigencias fiscales fue numerosa y cuantiosa, por ejemplo suscribió 4.391 contratos de prestación de servicios por valores superiores al 10% de la menor cuantía, adicionalmente, contratos de compraventa, de suministro, de prestación de servicios de bienes y servicios diferentes a los de prestación de servicios de carácter profesional, entre otros, tanto para la Sede Central, como para las Direcciones Territoriales y muy superior a la que registró.</t>
  </si>
  <si>
    <t xml:space="preserve">Falta de cuidado y diligencia en cumplimiento en el registro en el SICE, teniendo en cuenta que siendo  El IGAC un establecimiento público, le asiste la obligación de registrar el presupuesto antes del 31 de enero de cada vigencia fiscal, al igual las modificaciones de la ejecución presupuestal, las que puede hacer durante el transcurso del siguiente trimestre  dentro de los términos indicados por el SICE. </t>
  </si>
  <si>
    <t>Además de una información inadecuada para la ciudadanía y para los entes de control al no realizar el ingreso de ésta y  los ajustes correspondientes de manera oportuna en el sistema. se incurres en el incumplimiento de normas impositivas a los entes estatales, lo que le puede generar sanciones.</t>
  </si>
  <si>
    <t xml:space="preserve">H22 D5 Exigencia de resultados en proporción a la ocurrencia de los hechos,  frente a Procesos Disciplinarios. El informe producido por la Oficina de Control Interno mediante Auto Comisorios N° 9 y 10  de julio de 2009, y en desarrollo de las funciones correspondientes establecidas por la Ley 87/1993, como resultado de la visita a la Territorial Magdalena, en el que se realizó evaluación por el período comprendido entre Enero/08 y Junio/09, informe del que conoció el Director del IGAC en su momento. Por lo anterior se determinan irregularidades y manejos indebidos por parte de la Directora Territorial del Magdalena, apoyada de otros funcionarios, a pesar de las actuaciones y gestión realizada por el Director para efectos de ordenar las investigaciones pertinentes, de las cuales, en especial las ya falladas no han producido el resultado proporcional a las conductas sancionatorias que tiendan a menoscabar y disminuir tales comportamientos, por lo que los procesos disciplinarios que se encuentran en trámite al interior del IGAC deben producir resultados sancionatorios y ejemplares, de tal manera que obliguen a que sus funcionarios hagan un manejo prudente, eficiente y soportado de los gastos, con justificaciones válidas y bajo los procedimientos  previamente establecidos que no le generen detrimento patrimonial al Estado e ineficiente manejo de los recursos públicos. Menciona dicho informe que: “ Con corte a 17 de Julio/09, se había concluido el reconocimiento de 17.928 predios urbanos y 5.633 rurales, con una ejecución presupuestal de $647.2 millones por concepto de compras, contratación de personal, alquiler de vehículos, viáticos y gastos de comisión, es decir aproximadamente 9% por encima de lo presupuestado inicialmente, esto es  $596.1 millones cuyo desfase entre otras cosas se debe entre otros aspectos a la causación de viáticos y gastos de viaje de la Directora para atender gestiones distintas a las derivadas del proceso de actualización catastral de Ciénaga.
</t>
  </si>
  <si>
    <t>Falta de la aplicación de políticas que obliguen a que sus funcionarios hagan un manejo prudente, eficiente y soportado de los gastos, con justificaciones válidas y bajo los procedimientos  previamente establecidos.</t>
  </si>
  <si>
    <t xml:space="preserve">La no exigencia de la legalización adecuada de los gastos de sus funcionarios le genera detrimento patrimonial al Estado e ineficiente manejo de los recursos públicos. </t>
  </si>
  <si>
    <t>Debido a que no registraron los rendimientos financieros generados por el Fondo de Becas Bogotá Nassau por $33.4 millones,  y existen partidas conciliatorias  de $1.100.2 millones por consignaciones sin identificar y notas debito y crédito no contabilizadas, situación que afecta los ingresos  y gastos del periodo.</t>
  </si>
  <si>
    <t xml:space="preserve">Faltan  mecanismos de seguimiento y control efectivos que permitan efectuar conciliaciones en la depuración de partidas sin identificar, Notas Debito y Crédito. </t>
  </si>
  <si>
    <t>H24- Deudores- Avances y Anticipos: Acorde al numeral 3.16. Cierre contable de la Resolución 357 de julio de 2008 de la CGN que manifiesta: “…..De acuerdo con el Régimen de Contabilidad Pública, las entidades contables públicas deben adelantar todas las acciones de orden administrativo que conlleven a un cierre integral de la información producida en todas las áreas que generan hechos financieros, económicos, sociales y ambientales, tales como… viáticos y gastos de viaje, anticipos a contratistas y proveedores”.Acorde al numeral 3.16. Cierre contable de la Resolución 357 de julio de 2008 de la CGN. Se observa que en la sub-cuenta Avances para viáticos y gastos de viaje a 31 de diciembre del 2008 y 2009 quedaron pendientes de legalizar saldos  de $184.01 millones y de $10.7 millones respectivamente.</t>
  </si>
  <si>
    <t>Faltan mecanismos en la aplicación de los procedimientos, así como la falta de aplicación de las políticas y normas establecidas para que la información sea clara y oportuna.</t>
  </si>
  <si>
    <t>Debido a que no fueron legalizados dichos valores incumpliendo lo establecido por la CGN, que ha determinado que dicha cuenta debe reflejar su saldo en cero. Es decir que se haya legalizado los mencionados anticipos al cierre del periodo, presentado una subestimación en los gastos de estas vigencias.</t>
  </si>
  <si>
    <t xml:space="preserve">H25- Deudores-Cartera por Edades: Acorde a lo establecido por la CGN mediante Resolución Nº 357 de julio de 2008 en su numeral 3.18. Análisis, interpretación y comunicación de la información.
“…La información contable servirá de base para establecer las acciones administrativas que se deben ejecutar para optimizar la administración de los recursos públicos. 
 En el análisis efectuado a la cartera con corte a diciembre 31 de  2009, se determina un valor de $677.5 millones, correspondiente tanto a las Territoriales de: Atlántico, Bolívar, Boyacá, César, Córdoba, Cundinamarca, Guajira, Huila, Magdalena, Meta, Nariño y Valle entre otras, como a la Sede Central, se observa que estas partidas tienen más de 3 años de vencimiento, las cuales no han sido reclasificadas a deudores de difícil recaudo, ni se han efectuado las provisiones respectivas.
</t>
  </si>
  <si>
    <t>Debido a la falta de depuración de la cartera; se ha dejado de hacer la correcta clasificación y presentación en los Estados Financieros y su correspondiente provisión.</t>
  </si>
  <si>
    <t xml:space="preserve">Se determina que la subcuenta  140718 DEUDORES-Servicios informativos se encuentran sobre-estimadas en $677.5 millones de pesos, con efecto en la subcuenta 147509 DEUDORES- De Difícil recaudo la cual está sub-estimada  en $677.5 millones de pesos. </t>
  </si>
  <si>
    <t xml:space="preserve"> H26- Propiedad Planta y Equipo-Equipo de Comunicaciòn y Computaciòn: Según lo establecido en la Resolución Nº 357 de julio de 2008 de la CGN en el numeral 3.1 Depuración contable permanente y sostenibilidad, 2.1.2.2 Análisis, Interpretación y Comunicación de la Información,  2.2  Situaciones que ponen en riesgo la confiabilidad, relevancia y comprensibilidad de la información, actividad, la entidad efectuar y en general lo dispuesto en el Procedimiento Contable para el Reconocimiento y Revelación de Hechos Relacionados con las Propiedades, Planta y Equipo, del Manual de Procedimientos del Régimen de Contabilidad Pública.Se determina que existe incertidumbre del saldo de la cuenta de PROPIEDADES PLANTA Y EQUIPO, en la subcuenta  Equipo de Comunicación y Computación por   $ 16.266.9 millones con efecto sobre el Patrimonio y el Estado de Resultados. 
</t>
  </si>
  <si>
    <t>Falta de aplicación de políticas y normas establecidas, para efectuar los registros con el fin de asegurar una información clara, oportuna, actualizada,  veraz y que los aplicativos generen listados que brinden el soporte para el cotejo pertinente.</t>
  </si>
  <si>
    <t>No se está garantizando la confianza de la información y la oportunidad de la misma, presentándose posibles subvalorizaciòn o sobrevaloración de los valores reportados en los estados financieros de la Propiedad Planta y Equipo.</t>
  </si>
  <si>
    <t xml:space="preserve">H27- Publicación de Estados Financieros
La ley 734 de 2002, artículo 34, numeral 36 establece: “Publicar mensualmente en las dependencias de la respectiva entidad, en un lugar visible y público, los informes de gestión, resultados, financieros y contables que se determinen por autoridad competente, para efectos del control social de que trata la Ley 489 de 1998 y demás normas vigentes. Reitera dicha obligación el Numeral 7, Capítulo II, Sección II, Titulo II, Parte I, Régimen de Contabilidad Pública; lo cual el IGAC no ha dado cumplimiento a dicha obligación, pese a que mediante Glosas de la H. Cámara de Representantes se ha venido observando su incumplimiento.
</t>
  </si>
  <si>
    <t>No se está garantizando la confianza de la información, falta de oportunidad para la ciudadanía y los terceros en conocer la situación financiera de la Entidad.</t>
  </si>
  <si>
    <t>GIT Financiera</t>
  </si>
  <si>
    <t>GIT Contratación</t>
  </si>
  <si>
    <t>Oficina de Informática y GIT Servicios Administrativos (Almacén)</t>
  </si>
  <si>
    <t>Oficina de Informática, GIT Contratación</t>
  </si>
  <si>
    <t>Control Interno Disciplinario</t>
  </si>
  <si>
    <t>Garantizar que los estudios de zonas reflejen la realidad del mercado inmobiliario local</t>
  </si>
  <si>
    <t>Informe por cada control</t>
  </si>
  <si>
    <t xml:space="preserve">Memorias del Curso, registro de asistencia </t>
  </si>
  <si>
    <t>Firma de las actas de calidad de la grabación de la información catastral</t>
  </si>
  <si>
    <t>Garantizar la consistencia y calidad en la grabación de la información catastral</t>
  </si>
  <si>
    <t>Elaborar un acta de grabación por cada municipio,  al finalizar el proceso de actualización catastral</t>
  </si>
  <si>
    <t>Acta por municipio al finalizar el proceso de actualización</t>
  </si>
  <si>
    <t>Efectuar 3 controles durante el desarrollo del estudio, uno en la parte física, otro en la parte económica y  el integral del estudio mediante revisión del Comité de Avalúos</t>
  </si>
  <si>
    <t>Curso de captura digital enfocado a profesionales de Zonas</t>
  </si>
  <si>
    <t>Entrenar a los profesionales de zonas para que utilecen herramientas tecnológicas</t>
  </si>
  <si>
    <t xml:space="preserve">Curso de actualización sobre la metodologia de zonas homogéneas. </t>
  </si>
  <si>
    <t xml:space="preserve">Mejorar capacitación y entrenamiento del personal que realiza las zonas homogéneas </t>
  </si>
  <si>
    <t xml:space="preserve">Curso de actualización de zonas homogéneas </t>
  </si>
  <si>
    <t xml:space="preserve">H2.Costos imprevistos por revisión de avalúos: Se asignan funciones específicas a cada Grupo de la Subdirección de Catastro, en las que el IGAC no ha dado cumplimiento, es el caso de las indicadas en el Art. 1º de la Res. 311, numeral 2 y 3 “ de la Res. 316 se resalta el contenido del art. 1º numerales 2 y 3                         Es de resaltar que su intervención se ve reflejada al momento de presentarse las reclamaciones y derechos de petición de los usuarios e interesados afectados; por lo que el IGAC interviene adoptando las medidas correctivas mas no preventivas, para lo cual se ve obligado a programar visitas a los predios con el fin de verificar físicamente las presuntas reclamaciones y/o errores en que hayan incurrido los contratistas frente a su labor.                                       </t>
  </si>
  <si>
    <t>Garantizar mejores niveles de calidad y resultados de los trabajos efectuados</t>
  </si>
  <si>
    <t>Circular</t>
  </si>
  <si>
    <t>Ajuste de los perfiles y requisitos determinados para la contratación de personal que realiza labores catastrales</t>
  </si>
  <si>
    <t>Ajuste a la circular de normas de produccción y perfiles para vinculación de personal en labores catastrales</t>
  </si>
  <si>
    <t>Estudio de cargas de trabajo y definición de perfiles necesarios para las procesos catastrales y presentación del mismo a las entidades competentes</t>
  </si>
  <si>
    <t>Estudio de cargas de trabajo y perfiles</t>
  </si>
  <si>
    <t>Asegurar la integración de la información gráfica y alfanumérica catastral</t>
  </si>
  <si>
    <t>Disponer de Indicadores de Equidad en el mapa de procesos Institucional, que garanticen el cumplimiento de las normas establecidas por el Gobierno Nacional.</t>
  </si>
  <si>
    <t xml:space="preserve">Diseñar e incorporar al Tablero de Control del Sistema de Gestión de Calidad y Plan de Desarrollo Institucional Indicadores de Equidad. </t>
  </si>
  <si>
    <t>Fichas Técnicas de indicadores de equidad</t>
  </si>
  <si>
    <t>Ficha Técnica de Indicador de Gestión</t>
  </si>
  <si>
    <t xml:space="preserve">Diseñar e incorporar al Tablero de Control del Sistema de Gestión de Calidad y Plan de Desarrollo Institucional Indicadores de valoración de costos ambientales </t>
  </si>
  <si>
    <t>Disponer de Indicadores de valoración de costos ambientales en el mapa de procesos Institucional, que garanticen el cumplimiento de las normas establecidas por el Gobierno Nacional.</t>
  </si>
  <si>
    <t>Fichas Técnicas de indicadores de valoración de costos ambientales</t>
  </si>
  <si>
    <t>Realizar verificación y seguimiento al Plan de Mejoramiento trimestralmente, cuyos resultados permitan evidenciar el avance real de cumplimiento de las metas propuestas y orientar a los responsables de su ejecución.</t>
  </si>
  <si>
    <t xml:space="preserve">Ejecutar pronta y efectivamente las acciones de mejora propuestas, dentro de los términos establecidos, logrando igualmente el beneficio que ofrece el  oportuno cumplimiento del Plan de Mejoramiento, alertando con la debida oportunidad sobre deficiencias detectadas. </t>
  </si>
  <si>
    <t xml:space="preserve">
Registros de alertas tempranas a las áreas.  </t>
  </si>
  <si>
    <t xml:space="preserve">Seguimiento y verificación al avance del Plan de Mejoramiento suscrito con la Contraloria General de la República.        
</t>
  </si>
  <si>
    <t xml:space="preserve">                                                            Informes de Seguimiento  
            </t>
  </si>
  <si>
    <t xml:space="preserve">
Realizar alertas tempranas a los responsables de la ejecución de las acciones propuestas.  </t>
  </si>
  <si>
    <t xml:space="preserve">Realizar un análisis de las cargas laborales y de perfiles que se requieren en los proyectos institucionales que realiza el IGAC en cumplimiento de su misión Institucional. </t>
  </si>
  <si>
    <t>Un estudio</t>
  </si>
  <si>
    <t>Documento</t>
  </si>
  <si>
    <t>Terminar la implementación del Módulo de Almacén a nivel nacional</t>
  </si>
  <si>
    <t>Disponer de la información total de almacén en tiempo real para la toma de decisiones</t>
  </si>
  <si>
    <t>Reportes de: Ingreso, egreso, traslado</t>
  </si>
  <si>
    <t>Contar con reportes mensuales de todos los movimientos de almacén a nivel nacional</t>
  </si>
  <si>
    <t>Cumplir con lo establecido en las TRD enmarcadas en la Ley 594 de 2000 y demás normas relacionadas</t>
  </si>
  <si>
    <t>Registros de verificación e informes de seguimiento y cumplimiento</t>
  </si>
  <si>
    <t>Realizar el seguimiento a los archivos de gestión mediante las visitas periódicas programadas por la Secretaría General a las diferentes dependencias , especialmente a Contratación y Talento Humano con el fin de tomar las medidas correctvas requeridas</t>
  </si>
  <si>
    <t>Corregir las deficiencias en el tema de archivo de carpetas de contratos</t>
  </si>
  <si>
    <t>Modificación de manual de interventoría</t>
  </si>
  <si>
    <t>Manual de Interventoría</t>
  </si>
  <si>
    <t>Actualización del manual de interventoría donde se suprima la obligación por parte de los Interventores de manejar una carpeta Facilitativa y la Unica carpeta del contrato o convenio interaministrativo es la que se encuentra archivada en el GIT de Contratación  o en la Oficina Asesora Jurídica. Cuando alguna entidad de control la requiera se debe remitir  a estas dependencias.</t>
  </si>
  <si>
    <t>Diligenciamiento de los procesos de contratación en el SECOP</t>
  </si>
  <si>
    <t>Registros de diligenciamiento de los procesos que por norma deben ser publicados en el SECOP</t>
  </si>
  <si>
    <t>4 requerimientos a los interventores a través de correo electrónico</t>
  </si>
  <si>
    <t>comunicaciones de requerimiento a interventores</t>
  </si>
  <si>
    <t>Reiterar a los funcionarios Interventores  4 veces al año, la obligación de cumplir el Manual de Interventoría, remitir de manera inmediata a su suscripción, el Acta de Liquidación al GIT   Contratos para su publicación en el SECOP y la obligación de obtener la Liquidación Bilateral de los contratos ejecutados o realizar el trámite para la Liquidación Unilateral</t>
  </si>
  <si>
    <t>Revisión de las cláusulas contractuales que definen la forma de pago para los contratos de peritos avaluadores</t>
  </si>
  <si>
    <t>Cumplir con la forma de pago pactada en los contratos de peritos avaluadores</t>
  </si>
  <si>
    <t>Emitir circular que establezca la cláusula de forma de pago de peritos avaluadores</t>
  </si>
  <si>
    <t>Corregir las dificiencias de registro de información en el SICE</t>
  </si>
  <si>
    <t>comunicación por correo electrónico</t>
  </si>
  <si>
    <t>4 Requerimientos a los ordenadores del gasto y operadores a través de correo electrónico</t>
  </si>
  <si>
    <t>Publicar el presupuesto anual, sus modificaciones y ejecución presupuestal en el SICE</t>
  </si>
  <si>
    <t>Cumplir con lo establecido por el SICE para la publicación del presupuesto</t>
  </si>
  <si>
    <t>Registros de publicación</t>
  </si>
  <si>
    <t>Establecer si se está violando el debido proceso que rige las actuaciones disciplinarias</t>
  </si>
  <si>
    <t>Solicitar a la Procuraduría General de la Nación una auditoria especial para los procesos disciplianarios que se adelantan en la Territorial Magdalena, con miras a establecer si se ha cumplido el debido proceso</t>
  </si>
  <si>
    <t>Solicitud formal a la Procuraduría General de la Nación</t>
  </si>
  <si>
    <t>Solicitud</t>
  </si>
  <si>
    <t>Continuar con la publicación en lugar visible de los procesos de contratación en la medida en que estos se adelanten</t>
  </si>
  <si>
    <t>Cumplir con la obligación de publicar los procesos de contratación, de acuerdo con la normatividad</t>
  </si>
  <si>
    <t>Registros de publicación de la contratación mensual</t>
  </si>
  <si>
    <t>Publicar los procesos de contratación en lugar visible en la entidad, de acuerdo con la normatividad</t>
  </si>
  <si>
    <t>Reflejar el valor neto de las consignaciones de las ventas de contado en el comprobante diario</t>
  </si>
  <si>
    <t>Disponer de información real en el comprobante diario</t>
  </si>
  <si>
    <t xml:space="preserve">Registros de captura de la información </t>
  </si>
  <si>
    <t>Realizar la integración del Sistema de viáticos  con OPGET</t>
  </si>
  <si>
    <t>Realizar las pruebas e implementar el nuevo desarrollo para garantizar la consulta desde el Módulo SIVI</t>
  </si>
  <si>
    <t xml:space="preserve">Realizar la depuración de las conciliaciones Bancarias y efectuar la correspondiente contabilización. Registrar los rendimientos financieros </t>
  </si>
  <si>
    <t>Reflejar dentro de la Contabilidad de los periodos 2010 y 2011 la totalidad de los ingresos y gastos, producto de las partidas conciliatorias de los periodos 2008 y 2009  y mantener control sobre las partidas conciliatorias que se presenten en los periodos siguientes.</t>
  </si>
  <si>
    <t>Valor pendiente de depuración.</t>
  </si>
  <si>
    <t>Reunir los soportes suficientes de cada una de las partidas conciliatorias y realizar los correspondientes registros contables.</t>
  </si>
  <si>
    <t>Registrar anualmente los rendimientos financieros generados por el Fondo de becas Bogotá Nassau</t>
  </si>
  <si>
    <t>Valor del registro contable.</t>
  </si>
  <si>
    <t>Realizar la legalización de la subcuenta "Avances para viáticos y gastos de viaje" y controlar el saldo de la misma periódicamente e identificar las fallas presentadas que garanticen a futuro la totalidad de la contabilización a 31 de diciembre.</t>
  </si>
  <si>
    <t>Análisis y depuración de la cuenta, de los terceros y movimientos de la cuenta</t>
  </si>
  <si>
    <t>Realizar acciones administrativas tendientes a identificar las partidas por descuentos de Impuestos o estampillas municipales.</t>
  </si>
  <si>
    <t>Realizar el análisis y depuración de cada una de las partidas y Circularización a los terceros a nivel nacional</t>
  </si>
  <si>
    <t xml:space="preserve">Oficios </t>
  </si>
  <si>
    <t>Realizar el análisis y registros contables de la subcuenta Equipo de Comunicación y Computación de  la cuenta de "Propiedad, Planta y Equipo"</t>
  </si>
  <si>
    <t>Lograr y mantener la razonabilidad de las cifras de las cuentas de Propiedades, Planta y Equipo en los Estados Financieros.</t>
  </si>
  <si>
    <t>Registros contables de ajustes en la subcuenta Equipo de Comunicación y Computación</t>
  </si>
  <si>
    <t>Valor registro contable</t>
  </si>
  <si>
    <t xml:space="preserve">Informes publicados </t>
  </si>
  <si>
    <t>Oficina de Informática</t>
  </si>
  <si>
    <t>Disponer de la interfaz de SIVI con OPGET para consultar directamente por el sistema los comprobantes de ingresos o egresos</t>
  </si>
  <si>
    <t>Registrar el presupuesto, sus modificaciones y la ejecución presupuestal en el SICE</t>
  </si>
  <si>
    <t>H23- Efectivo: De acuerdo a lo dispuesto en el Régimen de Contabilidad Pública, las entidades deben adelantar lo pertinente para la depuración de la información contable, así como implementar los controles que sean necesarios para mejorar la calidad de la información.Se evidencia partidas por conciliar al cierre de la vigencia 2009, a nivel nacional presentando una subestimación en la cuenta de efectivo por un total de  $1.133.6 millones.</t>
  </si>
  <si>
    <t>Identificar las partidas conciliatorias que persisten de los periodos 2008 y 2009</t>
  </si>
  <si>
    <t>Lograr la contabilización de la subcuenta Avances para viáticos y gastos de viaje para que refleje saldo cero a 31 de diciembre</t>
  </si>
  <si>
    <t>Depurar y clasificar la cartera de acuerdo a lo establecido por la Contaduria General de la Nación.</t>
  </si>
  <si>
    <t>Debido a la ausencia de la decisión de publicación en sitios accequibles a la ciudadanía de los Estados contables, se incumple lo normado al repecto.</t>
  </si>
  <si>
    <t>GIT Gestión Humana</t>
  </si>
  <si>
    <t>GIT Servicios Administrativos</t>
  </si>
  <si>
    <t>Oficina de Control Interno</t>
  </si>
  <si>
    <t>GIT Gestión Administrativa</t>
  </si>
  <si>
    <t>GIT Talento Humano</t>
  </si>
  <si>
    <t>Realizar los ajustes al módulo de nómina de acuerdo con los requerimientos</t>
  </si>
  <si>
    <t>Contar con información oportuna y consistente en el módulo de nómina del Sistema Administrativo y Financiero</t>
  </si>
  <si>
    <t xml:space="preserve">Realizar los ajustes técnicos al módulo de nómina en el Sistema Administrativo y Financiero </t>
  </si>
  <si>
    <t>Implementar los ajustes</t>
  </si>
  <si>
    <t>Registros de las funcionalidades ajustadas</t>
  </si>
  <si>
    <t>Oficina de Informática y Telecomunicaciones</t>
  </si>
  <si>
    <t>Plan</t>
  </si>
  <si>
    <t>Organización de historias laborales</t>
  </si>
  <si>
    <t>Número de Historias Laborales</t>
  </si>
  <si>
    <t>Facilitar el control de los documentos y garantizar la conservación, seguridad y transparencia de la Administración de las Historias Laborales, conforme a las normas, reglamentos y pautas vigentes</t>
  </si>
  <si>
    <t>Organizar de manera estandarizada las Historias Laborales activas, de acuerdo con las normas archivísticas</t>
  </si>
  <si>
    <t>Actividades de desarrollo e implementación del sistema de información catastral integrado</t>
  </si>
  <si>
    <t>Adelantar las actividades para el desarrollo e implementación del sistema</t>
  </si>
  <si>
    <t>Software desarrollado e implementado</t>
  </si>
  <si>
    <t>Realizar las pruebas e implementar el nueva funcionalidad</t>
  </si>
  <si>
    <t>Realizar la programación para desarrollar la funcionalidad para la puesta en producción de la interfaz de SIVI con OPGET</t>
  </si>
  <si>
    <t>Código fuente y acta de recibo de la funcionalidad por parte del usuario</t>
  </si>
  <si>
    <t xml:space="preserve">Realizar la programación para ajustar las funcionalidades para el cargue de datos de Almacén cuando lo amerite en el Sistema Administrativo y Financiero </t>
  </si>
  <si>
    <t>Publicar los contratos de mínima cuantía en la página web del IGAC</t>
  </si>
  <si>
    <t>Garantizar la publicidad de los contratos de mínima cuantía</t>
  </si>
  <si>
    <t>Publicar los contratos realizados a nivel nacional vigencias 2008 en adelante</t>
  </si>
  <si>
    <t>Registros de publicación de los contratos</t>
  </si>
  <si>
    <t>Establecer políticas de adquisición de bienes y servicios informáticos.</t>
  </si>
  <si>
    <t>Garantizar el registro en Almacén de bienes y servicios informáticos</t>
  </si>
  <si>
    <t>Desarrollar un capítulo sobre la adquisición de bienes y servicios informáticos para ser incluido en los instructivos de las etapas preparatoria, precontractual y contractual de la contratación.</t>
  </si>
  <si>
    <t>Memorando</t>
  </si>
  <si>
    <t>Solicitar mediante Memorando al GIT de contratación adjuntar los correspondientes anexos técnicos del contrato, cuando éstos sean repartidos a las diferentes áreas.</t>
  </si>
  <si>
    <t>Capítulo</t>
  </si>
  <si>
    <t>Taller</t>
  </si>
  <si>
    <t>Controles periódicos a los procesos de zonas homogéneas físicas y geoeconómicas</t>
  </si>
  <si>
    <t>Transcurridos más de dos (2) años de implementación del software administrativo tipo ERP - Hacendario - aún persisten fallas en los módulos que se encuentran en producción, como son los casos observados en los módulos de Almacén, Contabilidad e Inventario Documental</t>
  </si>
  <si>
    <t>Se encuentran módulos instalados sin entrar en producción por dificultades en la migración de información de los sistemas "paralelos" y/o falta de diligencia administrativa</t>
  </si>
  <si>
    <t>La entidad no cuenta con un sistema integrado de información, que contribuya a una efectiva toma de decisiones.</t>
  </si>
  <si>
    <t>Puesta en producción de los Módulos de Contabilidad, Almacén e Inventario Documental</t>
  </si>
  <si>
    <t>Tener un sistema integrado de información administrativa y financiera en producción para la efectiva toma de decisiones</t>
  </si>
  <si>
    <t>Realizar las actividades requeridas para la puesta en producción en lo referente a cargues iniciales, parametrizaciones y pruebas del módulo de Contabilidad</t>
  </si>
  <si>
    <t>Actividades necesarias para la puesta en producción del Módulo de Contabilidad</t>
  </si>
  <si>
    <t>División Financiera</t>
  </si>
  <si>
    <t>División Administrativa</t>
  </si>
  <si>
    <t>Realizar las actividades requeridas para la puesta en producción en lo referente a cargues iniciales, parametrizaciones y pruebas de Almacén</t>
  </si>
  <si>
    <t>Actividades necesarias para la puesta en producción del Módulo de Almacén</t>
  </si>
  <si>
    <t>Se presenta demora en dar cumplimiento a las acciones establecidas en los planes de mejoramiento de la oficina de Control Interno del IGAC</t>
  </si>
  <si>
    <t>Falta de seguimiento y control a las acciones correctivas de los planes de mejoramiento</t>
  </si>
  <si>
    <t>Pérdida de control lo cual afecta la gestión de la entidad</t>
  </si>
  <si>
    <t>Requerir informe bimestral y hacer auditoría de seguimiento a la Territorial sobre Avance del Plan de Mejoramiento para monitorear su cumplimiento</t>
  </si>
  <si>
    <t>Lograr el mejoramiento continuo con el cumplimiento oportuno y ágil de las acciones correctivas o preventivas convenidas</t>
  </si>
  <si>
    <t>Practicar visita de auditoría semestral para verificar el cumplimiento del Plan de Mejoramiento</t>
  </si>
  <si>
    <t>Informe de auditoría sobre visita de seguimiento al Plan de Mejoramiento</t>
  </si>
  <si>
    <t>Estudio de cargas de trabajo y definición de perfiles necesarios para los procesos catastrales y presentación del mismo a las entidades competentes</t>
  </si>
  <si>
    <t>Garantizar el recurso humano necesario para adelantar los procesos catastrales</t>
  </si>
  <si>
    <t xml:space="preserve">Realizar la programación para desarrollar la funcionalidad en el Sistema Administrativo y Financiero </t>
  </si>
  <si>
    <t xml:space="preserve">Publicar la Liquidación en el SECOP en forma oportuna, Obtener la liquidación dentro del término establecido en la Ley y Obligar al Cumplimiento del Manual de Interventoría del IGAC </t>
  </si>
  <si>
    <t>Solicitar mediante circular a los interventores relacionar la cantidad, descripción y costo de cada uno de los elementos involucrados en los contratos de productos y servicios informáticos a fin de que esta información quede registrada correctamente en los diferentes módulos del sistema administrativo y financiero</t>
  </si>
  <si>
    <t>Realizar una campaña de concientización a los funcionarios de Informática con respecto al proceso de interventoria en productos y servicios informáticos.</t>
  </si>
  <si>
    <t xml:space="preserve">Recordar a los operadores de las areas ordenadoras del gasto, las obligaciones frente al SICE. Solicitar por correo electrónico y hacer seguimiento a los Ordenadores del gasto a nivel nacional   para que la información se remita en forma oportuna, confiable y veraz al GIT   de Contratación para su registro en el SiCE. </t>
  </si>
  <si>
    <t>Redistribución de cargas laborales acorde con los perfiles que permita a los funcionarios de planta asumir responsabilidades que  mantengan la memoria institucional, soportado en el Manual de Funciones ajustado.</t>
  </si>
  <si>
    <t>Visitas de verificación y seguimiento a las áreas de Contratación y Talento humano y a las demás áreas de la Entidad en donde se detecte fallas de manejo archivístico con el fin de plantear acciones correctivas</t>
  </si>
  <si>
    <t>Realizar control y monitoreo permanente para garantizar la publicación de todos los contratos que por exigencia de ley deban ser registrados en el SECOP</t>
  </si>
  <si>
    <t>Garantizar la publicidad de los procesos de contratación adelantados por el IGAC que por ley deban ser registrados en el SECOP</t>
  </si>
  <si>
    <t>Realizar la publicación en la página web  y en lugares visibles de la Entidad de los informes de gestión, resultados, financieros y contables para efectos del control social.</t>
  </si>
  <si>
    <t>Diseñar e implementar un plan de gobernabilidad de Tecnologías de Información que oriente la adquisición y gestión de la infraestructura tecnológica de manera integral y coordinado por la Oficina de Informática y Telecomunicaciones, alineado con el Plan de Gestión de Tecnologías -PETI</t>
  </si>
  <si>
    <t>Garantizar el cumplimiento de los lineamientos y políticas dadas por la Oficina de Informática para la gestión de tecnologías de información</t>
  </si>
  <si>
    <t>El Plan incluye el manejo y la administración de la infraestructura tecnológica; el desarrollo y la implementación de los sistemas de información y la implementación de las acciones que corresponden al sistema de seguridad de la información.</t>
  </si>
  <si>
    <t>Aplicativo ajustado</t>
  </si>
  <si>
    <t>Realización de las verificaciones relacionadas con el análisis de vencimientos de cartera, reclasificaciones, cumplimiento de obligaciones, cálculos de provisiones o castigos, para presentar saldos razonables que no sobreestimen o subestimen la cuenta de deudores</t>
  </si>
  <si>
    <t>Analizar, clasificar, provisionar o castigar la cartera</t>
  </si>
  <si>
    <t>Registros contables</t>
  </si>
  <si>
    <t>Garantizar la publicación de los informes de gestión, resultados, financieros y contables  con oportunidad, en atención al artículo 34, numeral 36 de la Ley 734 de 2002</t>
  </si>
  <si>
    <t>Garantizar la publicación de los contratos de la entidad en la Página Web debidamente identificados</t>
  </si>
  <si>
    <t>Control y monitoreo de la publicación en la página WEB de los contratos de la entidad garantizando su plena identificación</t>
  </si>
  <si>
    <t>Envío trimestral de una circular a los interventores reiterando el procedimiento para la liquidación de contratos en los términos de Ley y su posterior publicación correcta en el SECOP dentro de los plazos establecidos.</t>
  </si>
  <si>
    <t>Lograr la liquidación de los contratos y su publicación correcta en el SECOP de acuerdo con los términos de Ley.</t>
  </si>
  <si>
    <t>Publicación de los contratos de la entidad en la página web del IGAC</t>
  </si>
  <si>
    <t>Registros de publicación de los contratos de la entidad en la página web del IGAC</t>
  </si>
  <si>
    <t>Reiterar a los interventores que se debe promover la liquidación bilateral  del contratato de mutuo acuerdo dentro de los cuatro meses siguientes a la terminación del contrato; de lo contrario, deben requerir al contratista dos veces  para la firma del acta de liquidación y de no comparecer, realizar la liquidación unilateral previo trámite adelantado por la Oficina Asesora Jurídica: La liquidación debe ser remitida inmediatamente para ser publicada en el SECOP dentro de los 3 días posteriores a la suscripción, asegurando que el registro de la información incluida en el SECOP corresponda al proceso contractual pertinente.</t>
  </si>
  <si>
    <t xml:space="preserve">Curso de captura digital de zonas homogéneas </t>
  </si>
  <si>
    <r>
      <t>Descripción hallazgo (</t>
    </r>
    <r>
      <rPr>
        <sz val="8"/>
        <rFont val="Arial"/>
        <family val="2"/>
      </rPr>
      <t>No mas de 50 palabras</t>
    </r>
    <r>
      <rPr>
        <b/>
        <sz val="8"/>
        <rFont val="Arial"/>
        <family val="2"/>
      </rPr>
      <t xml:space="preserve">) </t>
    </r>
  </si>
  <si>
    <t xml:space="preserve">                                                                                                                                                                                                                                                                                                                                                                                                                                                                                                                                                                                                                                                                                                                                                                                                                                                                                                                                                                                                                                                                                                                                                                                                                                                                                                                                                                                                                                                                                                                                                                                                                                                                                                                                                                                                                                                                                                                                                                                                                    </t>
  </si>
  <si>
    <t xml:space="preserve">Se evidenciaron cambios y modificaciones tanto del registro como de la cedula catastral que se hicieron sobre el predio denominado "Jicaro y Susa", de tal manera que los propietarios de éste no podian evidenciar o darse cuenta porque no se informó de los cambios a los interesados, por ser las personas que estaban siendo afectadas con estas actuaciones y de las que conoció años despues, de manera que no pudo ejercer las acciones pertinentes por estar prescrita o caducada la acción </t>
  </si>
  <si>
    <t>Usurpación de funciones de los funcionarios que indujeron al error, posibles intereses debido a los cambios realizados</t>
  </si>
  <si>
    <t>Afectación a la propiedad privada del propietario del predio</t>
  </si>
  <si>
    <t>Motivar los actos administrativos que se expidan en los procesos catastrales</t>
  </si>
  <si>
    <t>Garantizar el soporte de todo cambio que se realiza en las bases de datos catastrales</t>
  </si>
  <si>
    <t>El 100% de las resoluciones que se expidan en la Territorial Santander deben estar motivadas</t>
  </si>
  <si>
    <t>Resoluciones</t>
  </si>
  <si>
    <t>Direccion Territorial Santander</t>
  </si>
  <si>
    <t>Notificación de los actos administrativos según corresponda (por registro, personal, por edicto)</t>
  </si>
  <si>
    <t>Garantizar que los afectados hagan valer sus derechos</t>
  </si>
  <si>
    <t>El 100% de las notificaciones según corresponda ( por registro, personal, por edicto)</t>
  </si>
  <si>
    <t>Notificaciones</t>
  </si>
  <si>
    <t>Citación a terceros cuando corresponda</t>
  </si>
  <si>
    <t>Garantizar que terceros afectados hagan valer sus derechos</t>
  </si>
  <si>
    <t>El 100% de terceros afectados sean comunicados</t>
  </si>
  <si>
    <t xml:space="preserve">Comunicaciones </t>
  </si>
  <si>
    <t>13 01 002</t>
  </si>
  <si>
    <t>Realizada la actualización del catastro, debe procederse a la corrección de las escrituras públicas, de acuerdo con lo estipulado en el art. 49 del decreto 2148 de 1983, a octubre de 2010, la Oficina de Catastro no ha realizado la actualización de las construcciones realizadas en los predios donde se construyó el parque y el teleférico, es decir continuan figurando como predios rurales sin construcción alguna tanto en el catastro como en las escrituras públicas, razón por la cual, el impuesto que liquida el municipio se calcula sobre una base menor al valor comercial actual de dichos predios, generando una subestimación de los ingresos para las entidades territoriales</t>
  </si>
  <si>
    <t>Baja gestión para la actualización catastral de los predios</t>
  </si>
  <si>
    <t>Información desactualizada del valor comercial de los predios donde funciona el PANACHI</t>
  </si>
  <si>
    <t>Realizar la actualizacion  mediante el proceso de conservación en la zona en todos y cada uno de los predios que conforman el Parque Panachi</t>
  </si>
  <si>
    <t>Garantizar la actualización de las bases catastrales de acuerdo a la realidad física y jurídica de cada predio</t>
  </si>
  <si>
    <t>El 100% de los predios que conforman el parque panachi se encuentran actualizados a través del proceso de conservación catastral</t>
  </si>
  <si>
    <t>Predios actualizados por conservación</t>
  </si>
  <si>
    <t>Revisar todos los documentos que soportan la inscripción y/o cancelación catastral de los predios en cuestión y con base en el resultado del estudio realizado, proceder en consecuencia.</t>
  </si>
  <si>
    <t>Aclarar y tener el soporte documental de cada una de las modificaciones realizadas a la inscripcion catastral de los predios en cuestión.</t>
  </si>
  <si>
    <t>El 100% de los documentos que hacen parte de las inscripciones y/o cancelaciones catastrales sobre los predios referidos.</t>
  </si>
  <si>
    <t>Informe técnico, que incluya expediente administrativo.</t>
  </si>
  <si>
    <t>Direccion Territorial Santander- con el acompañamiento de la Subdirección de Catastro</t>
  </si>
  <si>
    <t>H28 / 05</t>
  </si>
  <si>
    <t>H29 / 10</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</si>
</sst>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b&quot;\ #,##0_);\(&quot;$b&quot;\ #,##0\)"/>
    <numFmt numFmtId="173" formatCode="&quot;$b&quot;\ #,##0_);[Red]\(&quot;$b&quot;\ #,##0\)"/>
    <numFmt numFmtId="174" formatCode="&quot;$b&quot;\ #,##0.00_);\(&quot;$b&quot;\ #,##0.00\)"/>
    <numFmt numFmtId="175" formatCode="&quot;$b&quot;\ #,##0.00_);[Red]\(&quot;$b&quot;\ #,##0.00\)"/>
    <numFmt numFmtId="176" formatCode="_(&quot;$b&quot;\ * #,##0_);_(&quot;$b&quot;\ * \(#,##0\);_(&quot;$b&quot;\ * &quot;-&quot;_);_(@_)"/>
    <numFmt numFmtId="177" formatCode="_(&quot;$b&quot;\ * #,##0.00_);_(&quot;$b&quot;\ * \(#,##0.00\);_(&quot;$b&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d&quot; de &quot;mmm&quot; de &quot;yy"/>
    <numFmt numFmtId="187" formatCode="d\-mmm\-yy"/>
    <numFmt numFmtId="188" formatCode="dd/mm/yy"/>
    <numFmt numFmtId="189" formatCode="[$-240A]dddd\,\ dd&quot; de &quot;mmmm&quot; de &quot;yyyy"/>
    <numFmt numFmtId="190" formatCode="[$-240A]hh:mm:ss\ AM/PM"/>
    <numFmt numFmtId="191" formatCode="0.000"/>
    <numFmt numFmtId="192" formatCode="0.0"/>
    <numFmt numFmtId="193" formatCode="_-* #,##0.0\ _$_-;\-* #,##0.0\ _$_-;_-* &quot;-&quot;??\ _$_-;_-@_-"/>
    <numFmt numFmtId="194" formatCode="_-* #,##0\ _$_-;\-* #,##0\ _$_-;_-* &quot;-&quot;??\ _$_-;_-@_-"/>
    <numFmt numFmtId="195" formatCode="0.0%"/>
  </numFmts>
  <fonts count="43">
    <font>
      <sz val="10"/>
      <name val="Arial"/>
      <family val="0"/>
    </font>
    <font>
      <sz val="11"/>
      <name val="Arial"/>
      <family val="2"/>
    </font>
    <font>
      <b/>
      <sz val="11"/>
      <name val="Arial"/>
      <family val="2"/>
    </font>
    <font>
      <b/>
      <sz val="10"/>
      <name val="Arial"/>
      <family val="2"/>
    </font>
    <font>
      <sz val="8"/>
      <name val="Arial"/>
      <family val="2"/>
    </font>
    <font>
      <u val="single"/>
      <sz val="10"/>
      <color indexed="12"/>
      <name val="Arial"/>
      <family val="2"/>
    </font>
    <font>
      <u val="single"/>
      <sz val="10"/>
      <color indexed="36"/>
      <name val="Arial"/>
      <family val="2"/>
    </font>
    <font>
      <sz val="8"/>
      <name val="Tahoma"/>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50"/>
        <bgColor indexed="64"/>
      </patternFill>
    </fill>
    <fill>
      <patternFill patternType="solid">
        <fgColor indexed="55"/>
        <bgColor indexed="64"/>
      </patternFill>
    </fill>
    <fill>
      <patternFill patternType="solid">
        <fgColor indexed="40"/>
        <bgColor indexed="64"/>
      </patternFill>
    </fill>
    <fill>
      <patternFill patternType="solid">
        <fgColor indexed="52"/>
        <bgColor indexed="64"/>
      </patternFill>
    </fill>
    <fill>
      <patternFill patternType="solid">
        <fgColor theme="0"/>
        <bgColor indexed="64"/>
      </patternFill>
    </fill>
    <fill>
      <patternFill patternType="solid">
        <fgColor rgb="FF00B0F0"/>
        <bgColor indexed="64"/>
      </patternFill>
    </fill>
    <fill>
      <patternFill patternType="solid">
        <fgColor rgb="FF99CC00"/>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color indexed="8"/>
      </right>
      <top>
        <color indexed="63"/>
      </top>
      <bottom>
        <color indexed="63"/>
      </bottom>
    </border>
    <border>
      <left style="medium">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medium">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medium">
        <color indexed="8"/>
      </bottom>
    </border>
    <border>
      <left>
        <color indexed="63"/>
      </left>
      <right>
        <color indexed="63"/>
      </right>
      <top style="thin">
        <color indexed="8"/>
      </top>
      <bottom>
        <color indexed="63"/>
      </bottom>
    </border>
    <border>
      <left>
        <color indexed="63"/>
      </left>
      <right style="medium">
        <color indexed="8"/>
      </right>
      <top style="medium">
        <color indexed="8"/>
      </top>
      <bottom style="medium">
        <color indexed="8"/>
      </bottom>
    </border>
    <border>
      <left style="thick">
        <color indexed="8"/>
      </left>
      <right>
        <color indexed="63"/>
      </right>
      <top style="thick">
        <color indexed="8"/>
      </top>
      <bottom>
        <color indexed="63"/>
      </bottom>
    </border>
    <border>
      <left style="thin">
        <color indexed="8"/>
      </left>
      <right style="thin">
        <color indexed="8"/>
      </right>
      <top style="thick">
        <color indexed="8"/>
      </top>
      <bottom>
        <color indexed="63"/>
      </bottom>
    </border>
    <border>
      <left style="thin">
        <color indexed="8"/>
      </left>
      <right style="thin">
        <color indexed="8"/>
      </right>
      <top style="thick">
        <color indexed="8"/>
      </top>
      <bottom style="medium">
        <color indexed="8"/>
      </bottom>
    </border>
    <border>
      <left>
        <color indexed="63"/>
      </left>
      <right style="thin">
        <color indexed="8"/>
      </right>
      <top style="thick">
        <color indexed="8"/>
      </top>
      <bottom>
        <color indexed="63"/>
      </bottom>
    </border>
    <border>
      <left>
        <color indexed="63"/>
      </left>
      <right style="thick">
        <color indexed="8"/>
      </right>
      <top style="thick">
        <color indexed="8"/>
      </top>
      <bottom>
        <color indexed="63"/>
      </bottom>
    </border>
    <border>
      <left style="thin">
        <color indexed="8"/>
      </left>
      <right style="thick">
        <color indexed="8"/>
      </right>
      <top style="medium">
        <color indexed="8"/>
      </top>
      <bottom style="thin">
        <color indexed="8"/>
      </bottom>
    </border>
    <border>
      <left style="thin">
        <color indexed="8"/>
      </left>
      <right style="thin">
        <color indexed="8"/>
      </right>
      <top style="thin"/>
      <bottom style="thin"/>
    </border>
    <border>
      <left style="thin">
        <color indexed="8"/>
      </left>
      <right style="thick">
        <color indexed="8"/>
      </right>
      <top>
        <color indexed="63"/>
      </top>
      <bottom style="thin">
        <color indexed="8"/>
      </bottom>
    </border>
    <border>
      <left style="thin">
        <color indexed="8"/>
      </left>
      <right style="thin">
        <color indexed="8"/>
      </right>
      <top style="medium">
        <color indexed="8"/>
      </top>
      <bottom style="thin"/>
    </border>
    <border>
      <left style="thin">
        <color indexed="8"/>
      </left>
      <right style="thick">
        <color indexed="8"/>
      </right>
      <top style="medium">
        <color indexed="8"/>
      </top>
      <bottom>
        <color indexed="63"/>
      </bottom>
    </border>
    <border>
      <left style="thin">
        <color indexed="8"/>
      </left>
      <right style="thin">
        <color indexed="8"/>
      </right>
      <top style="medium">
        <color indexed="8"/>
      </top>
      <bottom style="medium">
        <color indexed="8"/>
      </bottom>
    </border>
    <border>
      <left style="thin">
        <color indexed="8"/>
      </left>
      <right style="thick">
        <color indexed="8"/>
      </right>
      <top style="medium">
        <color indexed="8"/>
      </top>
      <bottom style="thin"/>
    </border>
    <border>
      <left style="thin">
        <color indexed="8"/>
      </left>
      <right style="thin">
        <color indexed="8"/>
      </right>
      <top style="medium">
        <color indexed="8"/>
      </top>
      <bottom style="medium"/>
    </border>
    <border>
      <left style="thin">
        <color indexed="8"/>
      </left>
      <right style="thin">
        <color indexed="8"/>
      </right>
      <top style="medium"/>
      <bottom style="mediu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style="medium">
        <color indexed="8"/>
      </top>
      <bottom style="thin">
        <color indexed="8"/>
      </bottom>
    </border>
    <border>
      <left>
        <color indexed="63"/>
      </left>
      <right style="medium">
        <color indexed="8"/>
      </right>
      <top style="thick">
        <color indexed="8"/>
      </top>
      <bottom>
        <color indexed="63"/>
      </bottom>
    </border>
    <border>
      <left style="thin"/>
      <right style="thin"/>
      <top style="thin"/>
      <bottom style="thin"/>
    </border>
    <border>
      <left style="thin">
        <color indexed="8"/>
      </left>
      <right style="thin">
        <color indexed="8"/>
      </right>
      <top style="medium"/>
      <bottom style="thin"/>
    </border>
    <border>
      <left style="thin"/>
      <right style="thin"/>
      <top style="medium"/>
      <bottom style="thin"/>
    </border>
    <border>
      <left style="thin">
        <color indexed="8"/>
      </left>
      <right style="thin">
        <color indexed="8"/>
      </right>
      <top>
        <color indexed="63"/>
      </top>
      <bottom style="thin"/>
    </border>
    <border>
      <left style="thin">
        <color indexed="8"/>
      </left>
      <right style="thick">
        <color indexed="8"/>
      </right>
      <top>
        <color indexed="63"/>
      </top>
      <bottom style="thin"/>
    </border>
    <border>
      <left style="thin">
        <color indexed="8"/>
      </left>
      <right style="thick">
        <color indexed="8"/>
      </right>
      <top style="thin"/>
      <bottom style="thin"/>
    </border>
    <border>
      <left>
        <color indexed="63"/>
      </left>
      <right style="thin">
        <color indexed="8"/>
      </right>
      <top>
        <color indexed="63"/>
      </top>
      <bottom style="thin"/>
    </border>
    <border>
      <left style="thin">
        <color indexed="8"/>
      </left>
      <right style="thin"/>
      <top style="thin"/>
      <bottom style="thin"/>
    </border>
    <border>
      <left style="thin">
        <color indexed="8"/>
      </left>
      <right style="thin">
        <color indexed="8"/>
      </right>
      <top style="thin"/>
      <bottom style="medium">
        <color indexed="8"/>
      </bottom>
    </border>
    <border>
      <left style="thin">
        <color indexed="8"/>
      </left>
      <right style="thin">
        <color indexed="8"/>
      </right>
      <top>
        <color indexed="63"/>
      </top>
      <bottom style="medium"/>
    </border>
    <border>
      <left style="thin">
        <color indexed="8"/>
      </left>
      <right style="thick">
        <color indexed="8"/>
      </right>
      <top style="medium">
        <color indexed="8"/>
      </top>
      <bottom style="medium"/>
    </border>
    <border>
      <left style="thin">
        <color indexed="8"/>
      </left>
      <right style="thick">
        <color indexed="8"/>
      </right>
      <top>
        <color indexed="63"/>
      </top>
      <bottom style="medium"/>
    </border>
    <border>
      <left style="thin"/>
      <right style="thick">
        <color indexed="8"/>
      </right>
      <top style="medium"/>
      <bottom style="thin"/>
    </border>
    <border>
      <left>
        <color indexed="63"/>
      </left>
      <right style="thin">
        <color indexed="8"/>
      </right>
      <top style="medium"/>
      <bottom style="medium"/>
    </border>
    <border>
      <left style="thin">
        <color indexed="8"/>
      </left>
      <right style="thin"/>
      <top style="medium"/>
      <bottom style="medium"/>
    </border>
    <border>
      <left style="medium"/>
      <right style="thin"/>
      <top style="medium"/>
      <bottom style="medium"/>
    </border>
    <border>
      <left style="medium">
        <color indexed="8"/>
      </left>
      <right style="thin"/>
      <top>
        <color indexed="63"/>
      </top>
      <bottom style="medium"/>
    </border>
    <border>
      <left style="medium"/>
      <right style="thin"/>
      <top>
        <color indexed="63"/>
      </top>
      <bottom style="medium"/>
    </border>
    <border>
      <left style="thin"/>
      <right style="thin"/>
      <top>
        <color indexed="63"/>
      </top>
      <bottom style="medium">
        <color indexed="8"/>
      </bottom>
    </border>
    <border>
      <left>
        <color indexed="63"/>
      </left>
      <right style="thin"/>
      <top>
        <color indexed="63"/>
      </top>
      <bottom style="medium"/>
    </border>
    <border>
      <left style="thin"/>
      <right style="thin"/>
      <top style="medium"/>
      <bottom style="medium"/>
    </border>
    <border>
      <left style="thin"/>
      <right style="thin"/>
      <top>
        <color indexed="63"/>
      </top>
      <bottom style="medium"/>
    </border>
    <border>
      <left>
        <color indexed="63"/>
      </left>
      <right style="thin"/>
      <top style="medium">
        <color indexed="8"/>
      </top>
      <bottom>
        <color indexed="63"/>
      </bottom>
    </border>
    <border>
      <left style="medium">
        <color indexed="8"/>
      </left>
      <right style="thin"/>
      <top style="medium">
        <color indexed="8"/>
      </top>
      <bottom>
        <color indexed="63"/>
      </bottom>
    </border>
    <border>
      <left style="medium">
        <color indexed="8"/>
      </left>
      <right style="thin"/>
      <top style="medium">
        <color indexed="8"/>
      </top>
      <bottom style="medium">
        <color indexed="8"/>
      </bottom>
    </border>
    <border>
      <left>
        <color indexed="63"/>
      </left>
      <right style="thin"/>
      <top style="medium">
        <color indexed="8"/>
      </top>
      <bottom style="medium">
        <color indexed="8"/>
      </bottom>
    </border>
    <border>
      <left style="thin"/>
      <right style="thin"/>
      <top style="medium">
        <color indexed="8"/>
      </top>
      <bottom style="medium">
        <color indexed="8"/>
      </bottom>
    </border>
    <border>
      <left>
        <color indexed="63"/>
      </left>
      <right style="thin">
        <color indexed="8"/>
      </right>
      <top style="thin"/>
      <bottom style="thin"/>
    </border>
    <border>
      <left>
        <color indexed="63"/>
      </left>
      <right style="thin">
        <color indexed="8"/>
      </right>
      <top/>
      <bottom style="medium">
        <color indexed="8"/>
      </bottom>
    </border>
    <border>
      <left style="medium">
        <color indexed="8"/>
      </left>
      <right style="medium">
        <color indexed="8"/>
      </right>
      <top style="medium">
        <color indexed="8"/>
      </top>
      <bottom style="medium">
        <color indexed="8"/>
      </bottom>
    </border>
    <border>
      <left>
        <color indexed="63"/>
      </left>
      <right style="thin"/>
      <top>
        <color indexed="63"/>
      </top>
      <bottom>
        <color indexed="63"/>
      </bottom>
    </border>
    <border>
      <left style="medium">
        <color indexed="8"/>
      </left>
      <right style="thin"/>
      <top style="medium"/>
      <bottom>
        <color indexed="63"/>
      </bottom>
    </border>
    <border>
      <left>
        <color indexed="63"/>
      </left>
      <right style="thin">
        <color indexed="8"/>
      </right>
      <top>
        <color indexed="63"/>
      </top>
      <bottom style="medium"/>
    </border>
    <border>
      <left>
        <color indexed="63"/>
      </left>
      <right style="thin"/>
      <top>
        <color indexed="63"/>
      </top>
      <bottom style="medium">
        <color indexed="8"/>
      </bottom>
    </border>
    <border>
      <left style="thin"/>
      <right style="thin"/>
      <top style="medium">
        <color indexed="8"/>
      </top>
      <bottom>
        <color indexed="63"/>
      </bottom>
    </border>
    <border>
      <left style="thin"/>
      <right style="thin"/>
      <top>
        <color indexed="63"/>
      </top>
      <bottom>
        <color indexed="63"/>
      </bottom>
    </border>
    <border>
      <left style="medium">
        <color indexed="8"/>
      </left>
      <right style="thin"/>
      <top>
        <color indexed="63"/>
      </top>
      <bottom style="medium">
        <color indexed="8"/>
      </bottom>
    </border>
    <border>
      <left style="thin"/>
      <right style="thin"/>
      <top style="medium"/>
      <bottom>
        <color indexed="63"/>
      </bottom>
    </border>
    <border>
      <left style="medium">
        <color indexed="8"/>
      </left>
      <right style="thin"/>
      <top>
        <color indexed="63"/>
      </top>
      <bottom>
        <color indexed="63"/>
      </bottom>
    </border>
    <border>
      <left style="thin">
        <color indexed="8"/>
      </left>
      <right style="thick">
        <color indexed="8"/>
      </right>
      <top>
        <color indexed="63"/>
      </top>
      <bottom style="medium">
        <color indexed="8"/>
      </bottom>
    </border>
    <border>
      <left style="medium"/>
      <right style="thin"/>
      <top style="medium"/>
      <bottom>
        <color indexed="63"/>
      </bottom>
    </border>
    <border>
      <left style="medium"/>
      <right style="thin"/>
      <top>
        <color indexed="63"/>
      </top>
      <bottom>
        <color indexed="63"/>
      </bottom>
    </border>
    <border>
      <left>
        <color indexed="63"/>
      </left>
      <right style="thin">
        <color indexed="8"/>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4"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30">
    <xf numFmtId="0" fontId="0" fillId="0" borderId="0" xfId="0" applyFont="1" applyAlignment="1">
      <alignment/>
    </xf>
    <xf numFmtId="0" fontId="0" fillId="0" borderId="0" xfId="0" applyFont="1" applyBorder="1" applyAlignment="1">
      <alignment/>
    </xf>
    <xf numFmtId="0" fontId="1" fillId="0" borderId="0" xfId="0" applyFont="1" applyBorder="1" applyAlignment="1">
      <alignment/>
    </xf>
    <xf numFmtId="0" fontId="2" fillId="0" borderId="10" xfId="0" applyFont="1" applyBorder="1" applyAlignment="1">
      <alignment horizontal="center" wrapText="1"/>
    </xf>
    <xf numFmtId="0" fontId="1" fillId="0" borderId="10" xfId="0" applyFont="1" applyBorder="1" applyAlignment="1">
      <alignment horizontal="center"/>
    </xf>
    <xf numFmtId="0" fontId="2" fillId="0" borderId="0" xfId="0" applyFont="1" applyBorder="1" applyAlignment="1">
      <alignment/>
    </xf>
    <xf numFmtId="0" fontId="1" fillId="0" borderId="10" xfId="0" applyFont="1" applyBorder="1" applyAlignment="1">
      <alignment/>
    </xf>
    <xf numFmtId="0" fontId="2" fillId="0" borderId="0" xfId="0" applyFont="1" applyBorder="1" applyAlignment="1">
      <alignment horizontal="center" wrapText="1"/>
    </xf>
    <xf numFmtId="0" fontId="0" fillId="0" borderId="0" xfId="0" applyFont="1" applyBorder="1" applyAlignment="1">
      <alignment horizontal="center" wrapText="1"/>
    </xf>
    <xf numFmtId="0" fontId="3" fillId="0" borderId="11" xfId="0" applyFont="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justify" vertical="top" wrapText="1"/>
    </xf>
    <xf numFmtId="0" fontId="3" fillId="0" borderId="13" xfId="0" applyFont="1" applyBorder="1" applyAlignment="1">
      <alignment horizontal="justify" vertical="top" wrapText="1"/>
    </xf>
    <xf numFmtId="0" fontId="3" fillId="0" borderId="12" xfId="0" applyFont="1" applyBorder="1" applyAlignment="1">
      <alignment/>
    </xf>
    <xf numFmtId="0" fontId="3" fillId="0" borderId="12" xfId="0" applyFont="1" applyBorder="1" applyAlignment="1">
      <alignment wrapText="1"/>
    </xf>
    <xf numFmtId="0" fontId="3" fillId="0" borderId="12" xfId="0" applyFont="1" applyBorder="1" applyAlignment="1">
      <alignment horizontal="justify" vertical="top" wrapText="1"/>
    </xf>
    <xf numFmtId="0" fontId="3" fillId="0" borderId="14" xfId="0" applyFont="1" applyBorder="1" applyAlignment="1">
      <alignment horizontal="center" vertical="top" wrapText="1"/>
    </xf>
    <xf numFmtId="0" fontId="3" fillId="34" borderId="15" xfId="0" applyFont="1" applyFill="1" applyBorder="1" applyAlignment="1">
      <alignment horizontal="justify" vertical="top" wrapText="1"/>
    </xf>
    <xf numFmtId="0" fontId="0" fillId="0" borderId="16" xfId="0" applyFont="1" applyBorder="1" applyAlignment="1">
      <alignment wrapText="1"/>
    </xf>
    <xf numFmtId="187" fontId="0" fillId="0" borderId="16" xfId="0" applyNumberFormat="1" applyFont="1" applyBorder="1" applyAlignment="1">
      <alignment/>
    </xf>
    <xf numFmtId="2" fontId="0" fillId="34" borderId="16" xfId="0" applyNumberFormat="1" applyFont="1" applyFill="1" applyBorder="1" applyAlignment="1">
      <alignment/>
    </xf>
    <xf numFmtId="0" fontId="0" fillId="0" borderId="17" xfId="0" applyFont="1" applyBorder="1" applyAlignment="1">
      <alignment/>
    </xf>
    <xf numFmtId="0" fontId="0" fillId="0" borderId="18" xfId="0" applyFont="1" applyBorder="1" applyAlignment="1">
      <alignment/>
    </xf>
    <xf numFmtId="187" fontId="0" fillId="0" borderId="18" xfId="0" applyNumberFormat="1" applyFont="1" applyBorder="1" applyAlignment="1">
      <alignment/>
    </xf>
    <xf numFmtId="2" fontId="0" fillId="34" borderId="19" xfId="0" applyNumberFormat="1" applyFont="1" applyFill="1" applyBorder="1" applyAlignment="1">
      <alignment/>
    </xf>
    <xf numFmtId="0" fontId="0" fillId="0" borderId="20" xfId="0" applyFont="1" applyBorder="1" applyAlignment="1">
      <alignment/>
    </xf>
    <xf numFmtId="0" fontId="0" fillId="0" borderId="19" xfId="0" applyFont="1" applyBorder="1" applyAlignment="1">
      <alignment/>
    </xf>
    <xf numFmtId="187" fontId="0" fillId="0" borderId="19" xfId="0" applyNumberFormat="1" applyFont="1" applyBorder="1" applyAlignment="1">
      <alignment/>
    </xf>
    <xf numFmtId="2" fontId="0" fillId="34" borderId="21" xfId="0" applyNumberFormat="1" applyFont="1" applyFill="1" applyBorder="1" applyAlignment="1">
      <alignment/>
    </xf>
    <xf numFmtId="0" fontId="0" fillId="0" borderId="19" xfId="0" applyFont="1" applyFill="1" applyBorder="1" applyAlignment="1">
      <alignment/>
    </xf>
    <xf numFmtId="187" fontId="0" fillId="0" borderId="19" xfId="0" applyNumberFormat="1" applyFont="1" applyFill="1" applyBorder="1" applyAlignment="1">
      <alignment/>
    </xf>
    <xf numFmtId="2" fontId="0" fillId="34" borderId="22" xfId="0" applyNumberFormat="1" applyFont="1" applyFill="1" applyBorder="1" applyAlignment="1">
      <alignment/>
    </xf>
    <xf numFmtId="0" fontId="0" fillId="35" borderId="0" xfId="0" applyFont="1" applyFill="1" applyBorder="1" applyAlignment="1">
      <alignment/>
    </xf>
    <xf numFmtId="0" fontId="0" fillId="0" borderId="23" xfId="0" applyFont="1" applyBorder="1" applyAlignment="1">
      <alignment/>
    </xf>
    <xf numFmtId="0" fontId="0" fillId="0" borderId="12" xfId="0" applyFont="1" applyBorder="1" applyAlignment="1">
      <alignment horizontal="justify" vertical="top" wrapText="1"/>
    </xf>
    <xf numFmtId="0" fontId="0" fillId="34" borderId="0" xfId="0" applyFont="1" applyFill="1" applyBorder="1" applyAlignment="1">
      <alignment/>
    </xf>
    <xf numFmtId="0" fontId="0" fillId="36" borderId="0" xfId="0" applyFont="1" applyFill="1" applyBorder="1" applyAlignment="1">
      <alignment/>
    </xf>
    <xf numFmtId="0" fontId="0" fillId="33" borderId="0" xfId="0" applyFont="1" applyFill="1" applyBorder="1" applyAlignment="1">
      <alignment/>
    </xf>
    <xf numFmtId="0" fontId="0" fillId="37" borderId="0" xfId="0" applyFont="1" applyFill="1" applyBorder="1" applyAlignment="1">
      <alignment/>
    </xf>
    <xf numFmtId="0" fontId="4" fillId="0" borderId="12" xfId="0" applyFont="1" applyBorder="1" applyAlignment="1">
      <alignment vertical="center" wrapText="1"/>
    </xf>
    <xf numFmtId="0" fontId="4" fillId="0" borderId="0" xfId="0" applyFont="1" applyBorder="1" applyAlignment="1">
      <alignment/>
    </xf>
    <xf numFmtId="0" fontId="4" fillId="0" borderId="0" xfId="0" applyFont="1" applyBorder="1" applyAlignment="1">
      <alignment horizontal="center"/>
    </xf>
    <xf numFmtId="0" fontId="8" fillId="0" borderId="0" xfId="0" applyFont="1" applyBorder="1" applyAlignment="1">
      <alignment horizontal="center" wrapText="1"/>
    </xf>
    <xf numFmtId="0" fontId="8"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wrapText="1"/>
    </xf>
    <xf numFmtId="0" fontId="8" fillId="0" borderId="0" xfId="0" applyFont="1" applyFill="1" applyBorder="1" applyAlignment="1">
      <alignment/>
    </xf>
    <xf numFmtId="188" fontId="4" fillId="0" borderId="0" xfId="0" applyNumberFormat="1" applyFont="1" applyBorder="1" applyAlignment="1">
      <alignment/>
    </xf>
    <xf numFmtId="0" fontId="4" fillId="0" borderId="24" xfId="0" applyFont="1" applyBorder="1" applyAlignment="1">
      <alignment horizontal="center" wrapText="1"/>
    </xf>
    <xf numFmtId="186" fontId="8" fillId="0" borderId="0" xfId="0" applyNumberFormat="1" applyFont="1" applyBorder="1" applyAlignment="1">
      <alignment horizontal="center" wrapText="1"/>
    </xf>
    <xf numFmtId="0" fontId="4" fillId="37" borderId="24" xfId="0" applyFont="1" applyFill="1" applyBorder="1" applyAlignment="1">
      <alignment horizontal="center" wrapText="1"/>
    </xf>
    <xf numFmtId="0" fontId="8" fillId="0" borderId="11" xfId="0" applyFont="1" applyBorder="1" applyAlignment="1">
      <alignment horizontal="center" vertical="top" wrapText="1"/>
    </xf>
    <xf numFmtId="0" fontId="8" fillId="33" borderId="25" xfId="0" applyFont="1" applyFill="1" applyBorder="1" applyAlignment="1">
      <alignment horizontal="center" vertical="top" wrapText="1"/>
    </xf>
    <xf numFmtId="0" fontId="8" fillId="33" borderId="26" xfId="0" applyFont="1" applyFill="1" applyBorder="1" applyAlignment="1">
      <alignment horizontal="center" vertical="top" wrapText="1"/>
    </xf>
    <xf numFmtId="0" fontId="8" fillId="33" borderId="12" xfId="0"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27" xfId="0" applyFont="1" applyBorder="1" applyAlignment="1">
      <alignment horizontal="center" vertical="top" wrapText="1"/>
    </xf>
    <xf numFmtId="0" fontId="8" fillId="0" borderId="26" xfId="0" applyFont="1" applyBorder="1" applyAlignment="1">
      <alignment horizontal="center" vertical="top" wrapText="1"/>
    </xf>
    <xf numFmtId="0" fontId="8" fillId="0" borderId="28" xfId="0" applyFont="1" applyBorder="1" applyAlignment="1">
      <alignment horizontal="center" vertical="top" wrapText="1"/>
    </xf>
    <xf numFmtId="0" fontId="8" fillId="0" borderId="29" xfId="0" applyFont="1" applyBorder="1" applyAlignment="1">
      <alignment horizontal="center" vertical="top" wrapText="1"/>
    </xf>
    <xf numFmtId="0" fontId="4" fillId="0" borderId="12" xfId="0" applyFont="1" applyFill="1" applyBorder="1" applyAlignment="1">
      <alignment horizontal="left" vertical="center" wrapText="1"/>
    </xf>
    <xf numFmtId="9" fontId="4" fillId="0" borderId="12" xfId="0" applyNumberFormat="1" applyFont="1" applyBorder="1" applyAlignment="1">
      <alignment horizontal="center" vertical="center" wrapText="1"/>
    </xf>
    <xf numFmtId="187" fontId="4" fillId="0" borderId="12" xfId="0" applyNumberFormat="1" applyFont="1" applyBorder="1" applyAlignment="1">
      <alignment horizontal="center" vertical="center"/>
    </xf>
    <xf numFmtId="0" fontId="4" fillId="0" borderId="30" xfId="0" applyNumberFormat="1" applyFont="1" applyBorder="1" applyAlignment="1">
      <alignment horizontal="left" vertical="center" wrapText="1"/>
    </xf>
    <xf numFmtId="0" fontId="4" fillId="0" borderId="31" xfId="0" applyFont="1" applyFill="1" applyBorder="1" applyAlignment="1">
      <alignment horizontal="left" vertical="center" wrapText="1"/>
    </xf>
    <xf numFmtId="0" fontId="4" fillId="0" borderId="31" xfId="0" applyFont="1" applyFill="1" applyBorder="1" applyAlignment="1">
      <alignment vertical="top" wrapText="1"/>
    </xf>
    <xf numFmtId="9" fontId="4" fillId="0" borderId="31" xfId="0" applyNumberFormat="1" applyFont="1" applyBorder="1" applyAlignment="1">
      <alignment horizontal="center" vertical="center" wrapText="1"/>
    </xf>
    <xf numFmtId="187" fontId="4" fillId="0" borderId="31" xfId="0" applyNumberFormat="1" applyFont="1" applyBorder="1" applyAlignment="1">
      <alignment horizontal="center" vertical="center"/>
    </xf>
    <xf numFmtId="9" fontId="4" fillId="0" borderId="20" xfId="0" applyNumberFormat="1" applyFont="1" applyBorder="1" applyAlignment="1">
      <alignment horizontal="center" vertical="center" wrapText="1"/>
    </xf>
    <xf numFmtId="187" fontId="4" fillId="0" borderId="20" xfId="0" applyNumberFormat="1" applyFont="1" applyBorder="1" applyAlignment="1">
      <alignment horizontal="center" vertical="center"/>
    </xf>
    <xf numFmtId="187" fontId="4" fillId="0" borderId="20" xfId="0" applyNumberFormat="1" applyFont="1" applyFill="1" applyBorder="1" applyAlignment="1">
      <alignment horizontal="center" vertical="center"/>
    </xf>
    <xf numFmtId="0" fontId="4" fillId="0" borderId="20" xfId="0" applyFont="1" applyFill="1" applyBorder="1" applyAlignment="1">
      <alignment horizontal="left" vertical="center" wrapText="1"/>
    </xf>
    <xf numFmtId="0" fontId="4" fillId="0" borderId="20" xfId="0" applyFont="1" applyFill="1" applyBorder="1" applyAlignment="1">
      <alignment vertical="top" wrapText="1"/>
    </xf>
    <xf numFmtId="0" fontId="4" fillId="0" borderId="16" xfId="0" applyFont="1" applyBorder="1" applyAlignment="1">
      <alignment vertical="center" wrapText="1"/>
    </xf>
    <xf numFmtId="0" fontId="4" fillId="0" borderId="16" xfId="0" applyFont="1" applyBorder="1" applyAlignment="1">
      <alignment horizontal="left" vertical="center" wrapText="1"/>
    </xf>
    <xf numFmtId="0" fontId="4" fillId="0" borderId="16" xfId="0" applyFont="1" applyBorder="1" applyAlignment="1">
      <alignment horizontal="center" vertical="center" wrapText="1"/>
    </xf>
    <xf numFmtId="187" fontId="4" fillId="0" borderId="16" xfId="0" applyNumberFormat="1" applyFont="1" applyBorder="1" applyAlignment="1">
      <alignment horizontal="center" vertical="center"/>
    </xf>
    <xf numFmtId="0" fontId="4" fillId="0" borderId="0" xfId="0" applyNumberFormat="1" applyFont="1" applyBorder="1" applyAlignment="1">
      <alignment wrapText="1"/>
    </xf>
    <xf numFmtId="0" fontId="4" fillId="0" borderId="16" xfId="0" applyFont="1" applyBorder="1" applyAlignment="1">
      <alignment horizontal="justify" vertical="center" wrapText="1"/>
    </xf>
    <xf numFmtId="9" fontId="4" fillId="0" borderId="16" xfId="54" applyFont="1" applyBorder="1" applyAlignment="1">
      <alignment horizontal="center" vertical="center" wrapText="1"/>
    </xf>
    <xf numFmtId="0" fontId="4" fillId="0" borderId="12" xfId="0" applyFont="1" applyBorder="1" applyAlignment="1">
      <alignment horizontal="left" vertical="center" wrapText="1"/>
    </xf>
    <xf numFmtId="9" fontId="4" fillId="0" borderId="16" xfId="0" applyNumberFormat="1" applyFont="1" applyBorder="1" applyAlignment="1">
      <alignment horizontal="center" vertical="center" wrapText="1"/>
    </xf>
    <xf numFmtId="0" fontId="4" fillId="0" borderId="32" xfId="0" applyNumberFormat="1" applyFont="1" applyBorder="1" applyAlignment="1">
      <alignment horizontal="left" vertical="center" wrapText="1"/>
    </xf>
    <xf numFmtId="0" fontId="4" fillId="0" borderId="33" xfId="0" applyFont="1" applyBorder="1" applyAlignment="1">
      <alignment vertical="center" wrapText="1"/>
    </xf>
    <xf numFmtId="187" fontId="4" fillId="0" borderId="12" xfId="0" applyNumberFormat="1" applyFont="1" applyBorder="1" applyAlignment="1">
      <alignment vertical="center"/>
    </xf>
    <xf numFmtId="0" fontId="4" fillId="0" borderId="34" xfId="0" applyNumberFormat="1" applyFont="1" applyBorder="1" applyAlignment="1">
      <alignment vertical="center" wrapText="1"/>
    </xf>
    <xf numFmtId="0" fontId="4" fillId="0" borderId="33" xfId="0" applyFont="1" applyBorder="1" applyAlignment="1">
      <alignment horizontal="left" vertical="center" wrapText="1"/>
    </xf>
    <xf numFmtId="0" fontId="4" fillId="0" borderId="33" xfId="0" applyFont="1" applyBorder="1" applyAlignment="1">
      <alignment horizontal="center" vertical="center" wrapText="1"/>
    </xf>
    <xf numFmtId="9" fontId="4" fillId="0" borderId="33" xfId="54" applyFont="1" applyBorder="1" applyAlignment="1">
      <alignment horizontal="center" vertical="center" wrapText="1"/>
    </xf>
    <xf numFmtId="1" fontId="4" fillId="0" borderId="16" xfId="0" applyNumberFormat="1" applyFont="1" applyBorder="1" applyAlignment="1">
      <alignment horizontal="center" vertical="center" wrapText="1"/>
    </xf>
    <xf numFmtId="9" fontId="4" fillId="0" borderId="35" xfId="0" applyNumberFormat="1" applyFont="1" applyBorder="1" applyAlignment="1">
      <alignment horizontal="center" vertical="center"/>
    </xf>
    <xf numFmtId="0" fontId="4" fillId="0" borderId="36" xfId="0" applyNumberFormat="1" applyFont="1" applyBorder="1" applyAlignment="1">
      <alignment horizontal="left" vertical="center" wrapText="1"/>
    </xf>
    <xf numFmtId="0" fontId="4" fillId="0" borderId="35" xfId="0" applyFont="1" applyBorder="1" applyAlignment="1">
      <alignment vertical="center" wrapText="1"/>
    </xf>
    <xf numFmtId="187" fontId="4" fillId="0" borderId="33" xfId="0" applyNumberFormat="1" applyFont="1" applyBorder="1" applyAlignment="1">
      <alignment horizontal="left" vertical="center" wrapText="1"/>
    </xf>
    <xf numFmtId="1" fontId="4" fillId="0" borderId="33" xfId="0" applyNumberFormat="1" applyFont="1" applyBorder="1" applyAlignment="1">
      <alignment horizontal="center" vertical="center"/>
    </xf>
    <xf numFmtId="0" fontId="4" fillId="0" borderId="37" xfId="0" applyFont="1" applyBorder="1" applyAlignment="1">
      <alignment vertical="center" wrapText="1"/>
    </xf>
    <xf numFmtId="0" fontId="4" fillId="0" borderId="38" xfId="0" applyFont="1" applyBorder="1" applyAlignment="1">
      <alignment vertical="center" wrapText="1"/>
    </xf>
    <xf numFmtId="1" fontId="4" fillId="0" borderId="38" xfId="0" applyNumberFormat="1" applyFont="1" applyBorder="1" applyAlignment="1">
      <alignment horizontal="center" vertical="center" wrapText="1"/>
    </xf>
    <xf numFmtId="187" fontId="4" fillId="0" borderId="38" xfId="0" applyNumberFormat="1" applyFont="1" applyBorder="1" applyAlignment="1">
      <alignment horizontal="center" vertical="center"/>
    </xf>
    <xf numFmtId="0" fontId="4" fillId="36" borderId="0" xfId="0" applyFont="1" applyFill="1" applyBorder="1" applyAlignment="1">
      <alignment/>
    </xf>
    <xf numFmtId="0" fontId="4" fillId="33"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4" fillId="38" borderId="38" xfId="0" applyFont="1" applyFill="1" applyBorder="1" applyAlignment="1">
      <alignment horizontal="justify" vertical="center" wrapText="1"/>
    </xf>
    <xf numFmtId="0" fontId="4" fillId="0" borderId="38" xfId="0" applyFont="1" applyFill="1" applyBorder="1" applyAlignment="1">
      <alignment horizontal="justify" vertical="center" wrapText="1"/>
    </xf>
    <xf numFmtId="0" fontId="4" fillId="0" borderId="38" xfId="0" applyFont="1" applyFill="1" applyBorder="1" applyAlignment="1">
      <alignment horizontal="center" vertical="center" wrapText="1"/>
    </xf>
    <xf numFmtId="187" fontId="4" fillId="0" borderId="38" xfId="0" applyNumberFormat="1" applyFont="1" applyFill="1" applyBorder="1" applyAlignment="1">
      <alignment horizontal="center" vertical="center"/>
    </xf>
    <xf numFmtId="0" fontId="4" fillId="33" borderId="17" xfId="0" applyFont="1" applyFill="1" applyBorder="1" applyAlignment="1">
      <alignment horizontal="justify" vertical="center" wrapText="1"/>
    </xf>
    <xf numFmtId="0" fontId="4" fillId="0" borderId="17" xfId="0" applyFont="1" applyBorder="1" applyAlignment="1">
      <alignment horizontal="justify" vertical="center" wrapText="1"/>
    </xf>
    <xf numFmtId="0" fontId="4" fillId="33" borderId="38" xfId="0" applyFont="1" applyFill="1" applyBorder="1" applyAlignment="1">
      <alignment horizontal="justify" vertical="center" wrapText="1"/>
    </xf>
    <xf numFmtId="0" fontId="4" fillId="0" borderId="38" xfId="0" applyFont="1" applyBorder="1" applyAlignment="1">
      <alignment horizontal="justify" vertical="center" wrapText="1"/>
    </xf>
    <xf numFmtId="0" fontId="4" fillId="0" borderId="0" xfId="0" applyFont="1" applyAlignment="1">
      <alignment/>
    </xf>
    <xf numFmtId="0" fontId="8" fillId="0" borderId="0" xfId="0" applyFont="1" applyBorder="1" applyAlignment="1">
      <alignment horizontal="center"/>
    </xf>
    <xf numFmtId="0" fontId="8" fillId="0" borderId="0" xfId="0" applyFont="1" applyBorder="1" applyAlignment="1">
      <alignment wrapText="1"/>
    </xf>
    <xf numFmtId="0" fontId="4" fillId="0" borderId="0" xfId="0" applyFont="1" applyBorder="1" applyAlignment="1">
      <alignment wrapText="1"/>
    </xf>
    <xf numFmtId="0" fontId="8" fillId="0" borderId="39" xfId="0" applyFont="1" applyBorder="1" applyAlignment="1">
      <alignment/>
    </xf>
    <xf numFmtId="0" fontId="4" fillId="0" borderId="23" xfId="0" applyFont="1" applyBorder="1" applyAlignment="1">
      <alignment/>
    </xf>
    <xf numFmtId="1" fontId="4" fillId="0" borderId="40" xfId="0" applyNumberFormat="1" applyFont="1" applyBorder="1" applyAlignment="1">
      <alignment/>
    </xf>
    <xf numFmtId="0" fontId="8" fillId="0" borderId="41" xfId="0" applyFont="1" applyBorder="1" applyAlignment="1">
      <alignment/>
    </xf>
    <xf numFmtId="0" fontId="4" fillId="0" borderId="42" xfId="0" applyFont="1" applyBorder="1" applyAlignment="1">
      <alignment/>
    </xf>
    <xf numFmtId="1" fontId="4" fillId="0" borderId="43" xfId="0" applyNumberFormat="1" applyFont="1" applyBorder="1" applyAlignment="1">
      <alignment/>
    </xf>
    <xf numFmtId="10" fontId="4" fillId="0" borderId="40" xfId="0" applyNumberFormat="1" applyFont="1" applyBorder="1" applyAlignment="1">
      <alignment/>
    </xf>
    <xf numFmtId="0" fontId="4" fillId="0" borderId="44" xfId="0" applyFont="1" applyBorder="1" applyAlignment="1">
      <alignment/>
    </xf>
    <xf numFmtId="10" fontId="4" fillId="0" borderId="45" xfId="0" applyNumberFormat="1" applyFont="1" applyBorder="1" applyAlignment="1">
      <alignment/>
    </xf>
    <xf numFmtId="10" fontId="4" fillId="0" borderId="46" xfId="0" applyNumberFormat="1" applyFont="1" applyBorder="1" applyAlignment="1">
      <alignment/>
    </xf>
    <xf numFmtId="0" fontId="4" fillId="34" borderId="0" xfId="0" applyFont="1" applyFill="1" applyBorder="1" applyAlignment="1">
      <alignment/>
    </xf>
    <xf numFmtId="0" fontId="4" fillId="33" borderId="0" xfId="0" applyFont="1" applyFill="1" applyBorder="1" applyAlignment="1">
      <alignment/>
    </xf>
    <xf numFmtId="0" fontId="4" fillId="37" borderId="0" xfId="0" applyFont="1" applyFill="1" applyBorder="1" applyAlignment="1">
      <alignment/>
    </xf>
    <xf numFmtId="0" fontId="4" fillId="0" borderId="0" xfId="0" applyNumberFormat="1" applyFont="1" applyBorder="1" applyAlignment="1">
      <alignment horizontal="justify" vertical="top" wrapText="1"/>
    </xf>
    <xf numFmtId="0" fontId="4" fillId="0" borderId="0" xfId="0" applyFont="1" applyBorder="1" applyAlignment="1">
      <alignment horizontal="center" vertical="center"/>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8" fillId="34" borderId="47" xfId="0" applyFont="1" applyFill="1" applyBorder="1" applyAlignment="1">
      <alignment horizontal="center" vertical="center" wrapText="1"/>
    </xf>
    <xf numFmtId="0" fontId="8" fillId="0" borderId="47" xfId="0" applyFont="1" applyBorder="1" applyAlignment="1">
      <alignment horizontal="center" vertical="center" wrapText="1"/>
    </xf>
    <xf numFmtId="1" fontId="4" fillId="34" borderId="16" xfId="0" applyNumberFormat="1" applyFont="1" applyFill="1" applyBorder="1" applyAlignment="1">
      <alignment horizontal="center" vertical="center"/>
    </xf>
    <xf numFmtId="1" fontId="4" fillId="34" borderId="33" xfId="0" applyNumberFormat="1" applyFont="1" applyFill="1" applyBorder="1" applyAlignment="1">
      <alignment horizontal="center" vertical="center"/>
    </xf>
    <xf numFmtId="1" fontId="4" fillId="34" borderId="12" xfId="0" applyNumberFormat="1" applyFont="1" applyFill="1" applyBorder="1" applyAlignment="1">
      <alignment horizontal="center" vertical="center"/>
    </xf>
    <xf numFmtId="1" fontId="4" fillId="34" borderId="38" xfId="0" applyNumberFormat="1" applyFont="1" applyFill="1" applyBorder="1" applyAlignment="1">
      <alignment horizontal="center" vertical="center"/>
    </xf>
    <xf numFmtId="0" fontId="4" fillId="0" borderId="38" xfId="0" applyFont="1" applyBorder="1" applyAlignment="1">
      <alignment horizontal="center" vertical="center" wrapText="1"/>
    </xf>
    <xf numFmtId="0" fontId="4" fillId="0" borderId="0" xfId="0" applyFont="1" applyFill="1" applyBorder="1" applyAlignment="1">
      <alignment horizontal="center" vertical="center"/>
    </xf>
    <xf numFmtId="9" fontId="4" fillId="0" borderId="33" xfId="0" applyNumberFormat="1" applyFont="1" applyBorder="1" applyAlignment="1">
      <alignment horizontal="center" vertical="center" wrapText="1"/>
    </xf>
    <xf numFmtId="2" fontId="4" fillId="34" borderId="16" xfId="0" applyNumberFormat="1" applyFont="1" applyFill="1" applyBorder="1" applyAlignment="1">
      <alignment horizontal="center" vertical="center"/>
    </xf>
    <xf numFmtId="2" fontId="4" fillId="34" borderId="12" xfId="0" applyNumberFormat="1" applyFont="1" applyFill="1" applyBorder="1" applyAlignment="1">
      <alignment horizontal="center" vertical="center"/>
    </xf>
    <xf numFmtId="2" fontId="4" fillId="34" borderId="38" xfId="0" applyNumberFormat="1" applyFont="1" applyFill="1" applyBorder="1" applyAlignment="1">
      <alignment horizontal="center" vertical="center"/>
    </xf>
    <xf numFmtId="187" fontId="4" fillId="0" borderId="48" xfId="0" applyNumberFormat="1" applyFont="1" applyBorder="1" applyAlignment="1">
      <alignment horizontal="center" vertical="center"/>
    </xf>
    <xf numFmtId="188" fontId="4" fillId="0" borderId="0" xfId="0" applyNumberFormat="1" applyFont="1" applyBorder="1" applyAlignment="1">
      <alignment/>
    </xf>
    <xf numFmtId="0" fontId="4" fillId="33" borderId="0" xfId="0" applyFont="1" applyFill="1" applyBorder="1" applyAlignment="1">
      <alignment horizontal="left" vertical="center" wrapText="1"/>
    </xf>
    <xf numFmtId="0" fontId="4" fillId="33" borderId="0" xfId="0" applyFont="1" applyFill="1" applyBorder="1" applyAlignment="1">
      <alignment horizontal="justify" vertical="center" wrapText="1"/>
    </xf>
    <xf numFmtId="0" fontId="4" fillId="0" borderId="0" xfId="0" applyFont="1" applyBorder="1" applyAlignment="1">
      <alignment horizontal="justify" vertical="center" wrapText="1"/>
    </xf>
    <xf numFmtId="0" fontId="4" fillId="38" borderId="0" xfId="0" applyFont="1" applyFill="1" applyBorder="1" applyAlignment="1">
      <alignment horizontal="justify" vertical="center" wrapText="1"/>
    </xf>
    <xf numFmtId="0" fontId="4" fillId="0" borderId="0" xfId="0" applyFont="1" applyFill="1" applyBorder="1" applyAlignment="1">
      <alignment horizontal="justify" vertical="center" wrapText="1"/>
    </xf>
    <xf numFmtId="187"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wrapText="1"/>
    </xf>
    <xf numFmtId="1" fontId="4"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2" fontId="4" fillId="39" borderId="0" xfId="0" applyNumberFormat="1" applyFont="1" applyFill="1" applyBorder="1" applyAlignment="1">
      <alignment horizontal="center" vertical="center"/>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0" applyFont="1" applyFill="1" applyBorder="1" applyAlignment="1">
      <alignment/>
    </xf>
    <xf numFmtId="1" fontId="4" fillId="40" borderId="49" xfId="0" applyNumberFormat="1" applyFont="1" applyFill="1" applyBorder="1" applyAlignment="1">
      <alignment horizontal="center" vertical="center"/>
    </xf>
    <xf numFmtId="2" fontId="4" fillId="40" borderId="50" xfId="0" applyNumberFormat="1" applyFont="1" applyFill="1" applyBorder="1" applyAlignment="1">
      <alignment horizontal="center" vertical="center" wrapText="1"/>
    </xf>
    <xf numFmtId="0" fontId="4" fillId="40" borderId="50" xfId="0" applyNumberFormat="1" applyFont="1" applyFill="1" applyBorder="1" applyAlignment="1">
      <alignment horizontal="center" vertical="center" wrapText="1"/>
    </xf>
    <xf numFmtId="0" fontId="4" fillId="0" borderId="34" xfId="0" applyNumberFormat="1" applyFont="1" applyBorder="1" applyAlignment="1">
      <alignment horizontal="left" vertical="center" wrapText="1"/>
    </xf>
    <xf numFmtId="1" fontId="4" fillId="34" borderId="18" xfId="0" applyNumberFormat="1" applyFont="1" applyFill="1" applyBorder="1" applyAlignment="1">
      <alignment horizontal="center" vertical="center"/>
    </xf>
    <xf numFmtId="9" fontId="4" fillId="0" borderId="18" xfId="0" applyNumberFormat="1" applyFont="1" applyBorder="1" applyAlignment="1">
      <alignment horizontal="center" vertical="center" wrapText="1"/>
    </xf>
    <xf numFmtId="2" fontId="4" fillId="34" borderId="18" xfId="0" applyNumberFormat="1" applyFont="1" applyFill="1" applyBorder="1" applyAlignment="1">
      <alignment horizontal="center" vertical="center"/>
    </xf>
    <xf numFmtId="2" fontId="4" fillId="34" borderId="33" xfId="0" applyNumberFormat="1" applyFont="1" applyFill="1" applyBorder="1" applyAlignment="1">
      <alignment horizontal="center" vertical="center"/>
    </xf>
    <xf numFmtId="1" fontId="4" fillId="34" borderId="51" xfId="0" applyNumberFormat="1" applyFont="1" applyFill="1" applyBorder="1" applyAlignment="1">
      <alignment horizontal="center" vertical="center"/>
    </xf>
    <xf numFmtId="9" fontId="4" fillId="0" borderId="51" xfId="0" applyNumberFormat="1" applyFont="1" applyBorder="1" applyAlignment="1">
      <alignment horizontal="center" vertical="center" wrapText="1"/>
    </xf>
    <xf numFmtId="2" fontId="4" fillId="34" borderId="51" xfId="0" applyNumberFormat="1" applyFont="1" applyFill="1" applyBorder="1" applyAlignment="1">
      <alignment horizontal="center" vertical="center"/>
    </xf>
    <xf numFmtId="0" fontId="4" fillId="0" borderId="52" xfId="0" applyNumberFormat="1" applyFont="1" applyBorder="1" applyAlignment="1">
      <alignment horizontal="left" vertical="center" wrapText="1"/>
    </xf>
    <xf numFmtId="1" fontId="4" fillId="34" borderId="31" xfId="0" applyNumberFormat="1" applyFont="1" applyFill="1" applyBorder="1" applyAlignment="1">
      <alignment horizontal="center" vertical="center"/>
    </xf>
    <xf numFmtId="2" fontId="4" fillId="34" borderId="31" xfId="0" applyNumberFormat="1" applyFont="1" applyFill="1" applyBorder="1" applyAlignment="1">
      <alignment horizontal="center" vertical="center"/>
    </xf>
    <xf numFmtId="0" fontId="4" fillId="0" borderId="53" xfId="0" applyNumberFormat="1" applyFont="1" applyBorder="1" applyAlignment="1">
      <alignment horizontal="left" vertical="center" wrapText="1"/>
    </xf>
    <xf numFmtId="1" fontId="4" fillId="34" borderId="54" xfId="0" applyNumberFormat="1" applyFont="1" applyFill="1" applyBorder="1" applyAlignment="1">
      <alignment horizontal="center" vertical="center"/>
    </xf>
    <xf numFmtId="187" fontId="4" fillId="0" borderId="55" xfId="0" applyNumberFormat="1" applyFont="1" applyFill="1" applyBorder="1" applyAlignment="1">
      <alignment horizontal="center" vertical="center"/>
    </xf>
    <xf numFmtId="0" fontId="4" fillId="0" borderId="18" xfId="0" applyFont="1" applyBorder="1" applyAlignment="1">
      <alignment vertical="center" wrapText="1"/>
    </xf>
    <xf numFmtId="0" fontId="4" fillId="0" borderId="18" xfId="0" applyFont="1" applyBorder="1" applyAlignment="1">
      <alignment horizontal="left" vertical="center" wrapText="1"/>
    </xf>
    <xf numFmtId="1" fontId="4" fillId="0" borderId="18" xfId="54" applyNumberFormat="1" applyFont="1" applyBorder="1" applyAlignment="1">
      <alignment horizontal="center" vertical="center" wrapText="1"/>
    </xf>
    <xf numFmtId="187" fontId="4" fillId="0" borderId="18" xfId="0" applyNumberFormat="1" applyFont="1" applyBorder="1" applyAlignment="1">
      <alignment horizontal="center" vertical="center"/>
    </xf>
    <xf numFmtId="0" fontId="4" fillId="0" borderId="18" xfId="0" applyFont="1" applyBorder="1" applyAlignment="1">
      <alignment horizontal="center" vertical="center" wrapText="1"/>
    </xf>
    <xf numFmtId="187" fontId="4" fillId="0" borderId="33" xfId="0" applyNumberFormat="1" applyFont="1" applyBorder="1" applyAlignment="1">
      <alignment horizontal="center" vertical="center"/>
    </xf>
    <xf numFmtId="0" fontId="4" fillId="0" borderId="18" xfId="0" applyFont="1" applyBorder="1" applyAlignment="1">
      <alignment horizontal="left" vertical="top" wrapText="1"/>
    </xf>
    <xf numFmtId="9" fontId="4" fillId="0" borderId="18" xfId="54" applyFont="1" applyBorder="1" applyAlignment="1">
      <alignment horizontal="center" vertical="center" wrapText="1"/>
    </xf>
    <xf numFmtId="10" fontId="4" fillId="0" borderId="18" xfId="0" applyNumberFormat="1" applyFont="1" applyBorder="1" applyAlignment="1">
      <alignment horizontal="center" vertical="center" wrapText="1"/>
    </xf>
    <xf numFmtId="0" fontId="4" fillId="0" borderId="18" xfId="0" applyFont="1" applyBorder="1" applyAlignment="1">
      <alignment horizontal="justify" vertical="top" wrapText="1"/>
    </xf>
    <xf numFmtId="0" fontId="4" fillId="0" borderId="33" xfId="0" applyFont="1" applyBorder="1" applyAlignment="1">
      <alignment horizontal="justify" vertical="top" wrapText="1"/>
    </xf>
    <xf numFmtId="10" fontId="4" fillId="0" borderId="33" xfId="0" applyNumberFormat="1" applyFont="1" applyBorder="1" applyAlignment="1">
      <alignment horizontal="center" vertical="center" wrapText="1"/>
    </xf>
    <xf numFmtId="9" fontId="4" fillId="0" borderId="56" xfId="54" applyFont="1" applyBorder="1" applyAlignment="1">
      <alignment horizontal="center" vertical="center" wrapText="1"/>
    </xf>
    <xf numFmtId="187" fontId="4" fillId="0" borderId="18" xfId="0" applyNumberFormat="1" applyFont="1" applyFill="1" applyBorder="1" applyAlignment="1">
      <alignment horizontal="center" vertical="center"/>
    </xf>
    <xf numFmtId="187" fontId="4" fillId="0" borderId="33" xfId="0" applyNumberFormat="1" applyFont="1" applyFill="1" applyBorder="1" applyAlignment="1">
      <alignment horizontal="center" vertical="center"/>
    </xf>
    <xf numFmtId="0" fontId="4" fillId="0" borderId="57" xfId="0" applyFont="1" applyBorder="1" applyAlignment="1">
      <alignment vertical="center" wrapText="1"/>
    </xf>
    <xf numFmtId="9" fontId="4" fillId="0" borderId="17" xfId="0" applyNumberFormat="1" applyFont="1" applyBorder="1" applyAlignment="1">
      <alignment horizontal="center" vertical="center"/>
    </xf>
    <xf numFmtId="0" fontId="4" fillId="0" borderId="49" xfId="0" applyFont="1" applyBorder="1" applyAlignment="1">
      <alignment vertical="center" wrapText="1"/>
    </xf>
    <xf numFmtId="9" fontId="4" fillId="0" borderId="33" xfId="0" applyNumberFormat="1" applyFont="1" applyBorder="1" applyAlignment="1">
      <alignment horizontal="center" vertical="center"/>
    </xf>
    <xf numFmtId="1" fontId="4" fillId="34" borderId="49" xfId="0" applyNumberFormat="1" applyFont="1" applyFill="1" applyBorder="1" applyAlignment="1">
      <alignment horizontal="center" vertical="center"/>
    </xf>
    <xf numFmtId="2" fontId="4" fillId="34" borderId="49" xfId="0" applyNumberFormat="1" applyFont="1" applyFill="1" applyBorder="1" applyAlignment="1">
      <alignment horizontal="center" vertical="center"/>
    </xf>
    <xf numFmtId="1" fontId="4" fillId="34" borderId="17" xfId="0" applyNumberFormat="1" applyFont="1" applyFill="1" applyBorder="1" applyAlignment="1">
      <alignment horizontal="center" vertical="center"/>
    </xf>
    <xf numFmtId="0" fontId="4" fillId="0" borderId="31" xfId="0" applyFont="1" applyBorder="1" applyAlignment="1">
      <alignment vertical="center" wrapText="1"/>
    </xf>
    <xf numFmtId="9" fontId="4" fillId="0" borderId="31" xfId="0" applyNumberFormat="1" applyFont="1" applyBorder="1" applyAlignment="1">
      <alignment horizontal="center" vertical="center"/>
    </xf>
    <xf numFmtId="0" fontId="4" fillId="38" borderId="57" xfId="0" applyFont="1" applyFill="1" applyBorder="1" applyAlignment="1">
      <alignment horizontal="justify" vertical="center" wrapText="1"/>
    </xf>
    <xf numFmtId="0" fontId="4" fillId="0" borderId="57" xfId="0" applyFont="1" applyFill="1" applyBorder="1" applyAlignment="1">
      <alignment horizontal="justify" vertical="center" wrapText="1"/>
    </xf>
    <xf numFmtId="187" fontId="4" fillId="0" borderId="57" xfId="0" applyNumberFormat="1" applyFont="1" applyFill="1" applyBorder="1" applyAlignment="1">
      <alignment horizontal="center" vertical="center"/>
    </xf>
    <xf numFmtId="0" fontId="4" fillId="38" borderId="49" xfId="0" applyFont="1" applyFill="1" applyBorder="1" applyAlignment="1">
      <alignment horizontal="justify" vertical="center" wrapText="1"/>
    </xf>
    <xf numFmtId="0" fontId="4" fillId="0" borderId="49" xfId="0" applyFont="1" applyFill="1" applyBorder="1" applyAlignment="1">
      <alignment horizontal="justify" vertical="center" wrapText="1"/>
    </xf>
    <xf numFmtId="187" fontId="4" fillId="0" borderId="49" xfId="0" applyNumberFormat="1" applyFont="1" applyFill="1" applyBorder="1" applyAlignment="1">
      <alignment horizontal="center" vertical="center"/>
    </xf>
    <xf numFmtId="187" fontId="4" fillId="0" borderId="17" xfId="0" applyNumberFormat="1" applyFont="1" applyBorder="1" applyAlignment="1">
      <alignment horizontal="left" vertical="center" wrapText="1"/>
    </xf>
    <xf numFmtId="9" fontId="4" fillId="0" borderId="17" xfId="0" applyNumberFormat="1" applyFont="1" applyBorder="1" applyAlignment="1">
      <alignment horizontal="center" vertical="center" wrapText="1"/>
    </xf>
    <xf numFmtId="2" fontId="4" fillId="34" borderId="17" xfId="0" applyNumberFormat="1" applyFont="1" applyFill="1" applyBorder="1" applyAlignment="1">
      <alignment horizontal="center" vertical="center"/>
    </xf>
    <xf numFmtId="187" fontId="4" fillId="0" borderId="31" xfId="0" applyNumberFormat="1" applyFont="1" applyBorder="1" applyAlignment="1">
      <alignment horizontal="left" vertical="center" wrapText="1"/>
    </xf>
    <xf numFmtId="187" fontId="4" fillId="0" borderId="20" xfId="0" applyNumberFormat="1" applyFont="1" applyBorder="1" applyAlignment="1">
      <alignment horizontal="justify" vertical="center" wrapText="1"/>
    </xf>
    <xf numFmtId="9" fontId="4" fillId="0" borderId="20" xfId="0" applyNumberFormat="1" applyFont="1" applyBorder="1" applyAlignment="1">
      <alignment horizontal="center" vertical="center"/>
    </xf>
    <xf numFmtId="187" fontId="4" fillId="0" borderId="33" xfId="0" applyNumberFormat="1" applyFont="1" applyBorder="1" applyAlignment="1">
      <alignment horizontal="justify" vertical="center" wrapText="1"/>
    </xf>
    <xf numFmtId="187" fontId="4" fillId="0" borderId="20" xfId="0" applyNumberFormat="1" applyFont="1" applyBorder="1" applyAlignment="1">
      <alignment horizontal="justify" vertical="top" wrapText="1"/>
    </xf>
    <xf numFmtId="187" fontId="4" fillId="0" borderId="31" xfId="0" applyNumberFormat="1" applyFont="1" applyBorder="1" applyAlignment="1">
      <alignment horizontal="justify" vertical="center" wrapText="1"/>
    </xf>
    <xf numFmtId="0" fontId="4" fillId="0" borderId="31" xfId="0" applyFont="1" applyBorder="1" applyAlignment="1">
      <alignment horizontal="left" vertical="center" wrapText="1"/>
    </xf>
    <xf numFmtId="0" fontId="4" fillId="0" borderId="31" xfId="0" applyFont="1" applyBorder="1" applyAlignment="1">
      <alignment horizontal="center" vertical="center" wrapText="1"/>
    </xf>
    <xf numFmtId="0" fontId="4" fillId="0" borderId="51" xfId="0" applyFont="1" applyBorder="1" applyAlignment="1">
      <alignment vertical="center" wrapText="1"/>
    </xf>
    <xf numFmtId="0" fontId="4" fillId="0" borderId="17" xfId="0" applyFont="1" applyBorder="1" applyAlignment="1">
      <alignment vertical="center" wrapText="1"/>
    </xf>
    <xf numFmtId="0" fontId="4" fillId="0" borderId="51" xfId="0" applyFont="1" applyBorder="1" applyAlignment="1">
      <alignment horizontal="left" vertical="center" wrapText="1"/>
    </xf>
    <xf numFmtId="0" fontId="4" fillId="0" borderId="51" xfId="0" applyFont="1" applyBorder="1" applyAlignment="1">
      <alignment horizontal="center" vertical="center" wrapText="1"/>
    </xf>
    <xf numFmtId="0" fontId="4" fillId="0" borderId="17" xfId="0" applyFont="1" applyBorder="1" applyAlignment="1">
      <alignment horizontal="center" vertical="center" wrapText="1"/>
    </xf>
    <xf numFmtId="1" fontId="4" fillId="0" borderId="33" xfId="0" applyNumberFormat="1" applyFont="1" applyBorder="1" applyAlignment="1">
      <alignment horizontal="center" vertical="center" wrapText="1"/>
    </xf>
    <xf numFmtId="1" fontId="4" fillId="34" borderId="37" xfId="0" applyNumberFormat="1" applyFont="1" applyFill="1" applyBorder="1" applyAlignment="1">
      <alignment horizontal="center" vertical="center"/>
    </xf>
    <xf numFmtId="0" fontId="4" fillId="0" borderId="58" xfId="0" applyNumberFormat="1" applyFont="1" applyBorder="1" applyAlignment="1">
      <alignment horizontal="left" vertical="center" wrapText="1"/>
    </xf>
    <xf numFmtId="0" fontId="4" fillId="0" borderId="59" xfId="0" applyNumberFormat="1" applyFont="1" applyBorder="1" applyAlignment="1">
      <alignment horizontal="left" vertical="center" wrapText="1"/>
    </xf>
    <xf numFmtId="0" fontId="4" fillId="0" borderId="60" xfId="0" applyNumberFormat="1" applyFont="1" applyBorder="1" applyAlignment="1">
      <alignment horizontal="left" vertical="center" wrapText="1"/>
    </xf>
    <xf numFmtId="0" fontId="4" fillId="33" borderId="61" xfId="0" applyFont="1" applyFill="1" applyBorder="1" applyAlignment="1">
      <alignment horizontal="justify" vertical="center" wrapText="1"/>
    </xf>
    <xf numFmtId="0" fontId="4" fillId="33" borderId="62" xfId="0" applyFont="1" applyFill="1" applyBorder="1" applyAlignment="1">
      <alignment horizontal="justify" vertical="center" wrapText="1"/>
    </xf>
    <xf numFmtId="0" fontId="4" fillId="33" borderId="61" xfId="0" applyFont="1" applyFill="1" applyBorder="1" applyAlignment="1">
      <alignment horizontal="left"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33" borderId="66" xfId="0" applyFont="1" applyFill="1" applyBorder="1" applyAlignment="1">
      <alignment horizontal="center" vertical="center" wrapText="1"/>
    </xf>
    <xf numFmtId="0" fontId="4" fillId="33" borderId="66" xfId="0" applyNumberFormat="1" applyFont="1" applyFill="1" applyBorder="1" applyAlignment="1">
      <alignment horizontal="left" vertical="center" wrapText="1"/>
    </xf>
    <xf numFmtId="0" fontId="4" fillId="33" borderId="67" xfId="0" applyFont="1" applyFill="1" applyBorder="1" applyAlignment="1">
      <alignment horizontal="left" vertical="center" wrapText="1"/>
    </xf>
    <xf numFmtId="0" fontId="4" fillId="33" borderId="68" xfId="0" applyFont="1" applyFill="1" applyBorder="1" applyAlignment="1">
      <alignment horizontal="center" vertical="center" wrapText="1"/>
    </xf>
    <xf numFmtId="0" fontId="4" fillId="33" borderId="68"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69" xfId="0" applyFont="1" applyFill="1" applyBorder="1" applyAlignment="1">
      <alignment horizontal="left" vertical="center" wrapText="1"/>
    </xf>
    <xf numFmtId="0" fontId="4" fillId="33" borderId="67" xfId="0" applyFont="1" applyFill="1" applyBorder="1" applyAlignment="1">
      <alignment horizontal="center" vertical="center" wrapText="1"/>
    </xf>
    <xf numFmtId="0" fontId="4" fillId="33" borderId="70" xfId="0" applyFont="1" applyFill="1" applyBorder="1" applyAlignment="1">
      <alignment horizontal="left" vertical="center" wrapText="1"/>
    </xf>
    <xf numFmtId="0" fontId="4" fillId="0" borderId="71" xfId="0" applyFont="1" applyFill="1" applyBorder="1" applyAlignment="1">
      <alignment horizontal="center" vertical="center" wrapText="1"/>
    </xf>
    <xf numFmtId="0" fontId="4" fillId="33" borderId="70"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33" borderId="73" xfId="0" applyFont="1" applyFill="1" applyBorder="1" applyAlignment="1">
      <alignment horizontal="left" vertical="center" wrapText="1"/>
    </xf>
    <xf numFmtId="0" fontId="4" fillId="33" borderId="74" xfId="0" applyFont="1" applyFill="1" applyBorder="1" applyAlignment="1">
      <alignment horizontal="left" vertical="center" wrapText="1"/>
    </xf>
    <xf numFmtId="0" fontId="4" fillId="33" borderId="73" xfId="0" applyFont="1" applyFill="1" applyBorder="1" applyAlignment="1">
      <alignment horizontal="center" vertical="center" wrapText="1"/>
    </xf>
    <xf numFmtId="0" fontId="4" fillId="33" borderId="7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75" xfId="0" applyFont="1" applyFill="1" applyBorder="1" applyAlignment="1">
      <alignment horizontal="left" vertical="center" wrapText="1"/>
    </xf>
    <xf numFmtId="0" fontId="4" fillId="0" borderId="76" xfId="0" applyFont="1" applyFill="1" applyBorder="1" applyAlignment="1">
      <alignment horizontal="left" vertical="center" wrapText="1"/>
    </xf>
    <xf numFmtId="9" fontId="4" fillId="0" borderId="57" xfId="54" applyFont="1" applyFill="1" applyBorder="1" applyAlignment="1">
      <alignment horizontal="center" vertical="center" wrapText="1"/>
    </xf>
    <xf numFmtId="9" fontId="4" fillId="0" borderId="49" xfId="54" applyFont="1" applyFill="1" applyBorder="1" applyAlignment="1">
      <alignment horizontal="center" vertical="center" wrapText="1"/>
    </xf>
    <xf numFmtId="9" fontId="4" fillId="0" borderId="49" xfId="54" applyFont="1" applyFill="1" applyBorder="1" applyAlignment="1">
      <alignment horizontal="center" vertical="center"/>
    </xf>
    <xf numFmtId="9" fontId="4" fillId="0" borderId="38" xfId="0" applyNumberFormat="1" applyFont="1" applyBorder="1" applyAlignment="1">
      <alignment horizontal="center" vertical="center" wrapText="1"/>
    </xf>
    <xf numFmtId="187" fontId="4" fillId="0" borderId="44" xfId="0" applyNumberFormat="1" applyFont="1" applyBorder="1" applyAlignment="1">
      <alignment horizontal="left" vertical="center" wrapText="1"/>
    </xf>
    <xf numFmtId="187" fontId="4" fillId="0" borderId="43" xfId="0" applyNumberFormat="1" applyFont="1" applyBorder="1" applyAlignment="1">
      <alignment horizontal="center" vertical="center"/>
    </xf>
    <xf numFmtId="9" fontId="4" fillId="0" borderId="48" xfId="0" applyNumberFormat="1" applyFont="1" applyBorder="1" applyAlignment="1">
      <alignment horizontal="center" vertical="center"/>
    </xf>
    <xf numFmtId="0" fontId="0" fillId="0" borderId="35" xfId="0" applyFont="1" applyBorder="1" applyAlignment="1">
      <alignment horizontal="justify" vertical="center" wrapText="1"/>
    </xf>
    <xf numFmtId="0" fontId="0" fillId="33" borderId="35" xfId="0" applyFont="1" applyFill="1" applyBorder="1" applyAlignment="1">
      <alignment horizontal="justify" vertical="center" wrapText="1"/>
    </xf>
    <xf numFmtId="0" fontId="0" fillId="33" borderId="35" xfId="0" applyFont="1" applyFill="1" applyBorder="1" applyAlignment="1">
      <alignment horizontal="justify" vertical="top" wrapText="1"/>
    </xf>
    <xf numFmtId="0" fontId="0" fillId="0" borderId="16" xfId="0" applyFont="1" applyBorder="1" applyAlignment="1">
      <alignment wrapText="1"/>
    </xf>
    <xf numFmtId="0" fontId="0" fillId="0" borderId="35" xfId="0" applyFont="1" applyBorder="1" applyAlignment="1">
      <alignment wrapText="1"/>
    </xf>
    <xf numFmtId="0" fontId="0" fillId="0" borderId="0" xfId="0" applyFont="1" applyBorder="1" applyAlignment="1">
      <alignment wrapText="1"/>
    </xf>
    <xf numFmtId="0" fontId="0" fillId="0" borderId="16" xfId="0" applyFont="1" applyBorder="1" applyAlignment="1">
      <alignment horizontal="justify" vertical="center" wrapText="1"/>
    </xf>
    <xf numFmtId="0" fontId="0" fillId="33" borderId="16" xfId="0" applyFont="1" applyFill="1" applyBorder="1" applyAlignment="1">
      <alignment horizontal="justify" vertical="center" wrapText="1"/>
    </xf>
    <xf numFmtId="0" fontId="0" fillId="33" borderId="16" xfId="0" applyFont="1" applyFill="1" applyBorder="1" applyAlignment="1">
      <alignment horizontal="justify" vertical="top" wrapText="1"/>
    </xf>
    <xf numFmtId="0" fontId="2" fillId="0" borderId="10" xfId="0" applyFont="1" applyBorder="1" applyAlignment="1">
      <alignment horizontal="center" wrapText="1"/>
    </xf>
    <xf numFmtId="0" fontId="2" fillId="0" borderId="0" xfId="0" applyFont="1" applyBorder="1" applyAlignment="1">
      <alignment horizontal="center" wrapText="1"/>
    </xf>
    <xf numFmtId="0" fontId="2" fillId="0" borderId="10" xfId="0" applyFont="1" applyBorder="1" applyAlignment="1">
      <alignment horizontal="center" wrapText="1"/>
    </xf>
    <xf numFmtId="0" fontId="2" fillId="0" borderId="0" xfId="0" applyFont="1" applyBorder="1" applyAlignment="1">
      <alignment horizontal="center" wrapText="1"/>
    </xf>
    <xf numFmtId="186" fontId="2" fillId="0" borderId="77" xfId="0" applyNumberFormat="1" applyFont="1" applyBorder="1" applyAlignment="1">
      <alignment horizontal="center" wrapText="1"/>
    </xf>
    <xf numFmtId="1" fontId="4" fillId="34" borderId="12" xfId="0" applyNumberFormat="1" applyFont="1" applyFill="1" applyBorder="1" applyAlignment="1">
      <alignment horizontal="center" vertical="center"/>
    </xf>
    <xf numFmtId="1" fontId="4" fillId="34" borderId="20" xfId="0" applyNumberFormat="1" applyFont="1" applyFill="1" applyBorder="1" applyAlignment="1">
      <alignment horizontal="center" vertical="center"/>
    </xf>
    <xf numFmtId="0" fontId="4" fillId="33" borderId="70" xfId="0" applyFont="1" applyFill="1" applyBorder="1" applyAlignment="1">
      <alignment horizontal="left" vertical="center" wrapText="1"/>
    </xf>
    <xf numFmtId="0" fontId="4" fillId="33" borderId="78" xfId="0" applyFont="1" applyFill="1" applyBorder="1" applyAlignment="1">
      <alignment horizontal="left" vertical="center" wrapText="1"/>
    </xf>
    <xf numFmtId="0" fontId="4" fillId="33" borderId="67" xfId="0" applyFont="1" applyFill="1" applyBorder="1" applyAlignment="1">
      <alignment horizontal="left" vertical="center" wrapText="1"/>
    </xf>
    <xf numFmtId="0" fontId="4" fillId="33" borderId="70" xfId="0" applyFont="1" applyFill="1" applyBorder="1" applyAlignment="1">
      <alignment horizontal="center" vertical="center" wrapText="1"/>
    </xf>
    <xf numFmtId="0" fontId="4" fillId="33" borderId="78" xfId="0" applyFont="1" applyFill="1" applyBorder="1" applyAlignment="1">
      <alignment horizontal="center" vertical="center" wrapText="1"/>
    </xf>
    <xf numFmtId="0" fontId="4" fillId="33" borderId="67"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187" fontId="4" fillId="0" borderId="12" xfId="0" applyNumberFormat="1" applyFont="1" applyBorder="1" applyAlignment="1">
      <alignment horizontal="center" vertical="center"/>
    </xf>
    <xf numFmtId="187" fontId="4" fillId="0" borderId="20" xfId="0" applyNumberFormat="1" applyFont="1" applyBorder="1" applyAlignment="1">
      <alignment horizontal="center" vertical="center"/>
    </xf>
    <xf numFmtId="0" fontId="4" fillId="0" borderId="12"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79"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80"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4" fillId="33" borderId="45"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8" fillId="0" borderId="0" xfId="0" applyFont="1" applyBorder="1" applyAlignment="1">
      <alignment horizontal="center" wrapText="1"/>
    </xf>
    <xf numFmtId="0" fontId="8" fillId="0" borderId="10" xfId="0" applyFont="1" applyBorder="1" applyAlignment="1">
      <alignment horizontal="center" wrapText="1"/>
    </xf>
    <xf numFmtId="0" fontId="4" fillId="33" borderId="81" xfId="0" applyFont="1" applyFill="1" applyBorder="1" applyAlignment="1">
      <alignment horizontal="left" vertical="center" wrapText="1"/>
    </xf>
    <xf numFmtId="0" fontId="4" fillId="33" borderId="82" xfId="0" applyFont="1" applyFill="1" applyBorder="1" applyAlignment="1">
      <alignment horizontal="left" vertical="center" wrapText="1"/>
    </xf>
    <xf numFmtId="0" fontId="4" fillId="33" borderId="83" xfId="0" applyFont="1" applyFill="1" applyBorder="1" applyAlignment="1">
      <alignment horizontal="left" vertical="center" wrapText="1"/>
    </xf>
    <xf numFmtId="0" fontId="4" fillId="33" borderId="66" xfId="0" applyFont="1" applyFill="1" applyBorder="1" applyAlignment="1">
      <alignment horizontal="left" vertical="center" wrapText="1"/>
    </xf>
    <xf numFmtId="0" fontId="4" fillId="0" borderId="0" xfId="0" applyFont="1" applyBorder="1" applyAlignment="1">
      <alignment horizontal="center" vertical="center" wrapText="1"/>
    </xf>
    <xf numFmtId="0" fontId="8" fillId="0" borderId="0" xfId="0" applyNumberFormat="1" applyFont="1" applyBorder="1" applyAlignment="1">
      <alignment horizontal="center" wrapText="1"/>
    </xf>
    <xf numFmtId="0" fontId="4" fillId="0" borderId="0" xfId="0" applyNumberFormat="1" applyFont="1" applyBorder="1" applyAlignment="1">
      <alignment horizontal="center" vertical="top" wrapText="1"/>
    </xf>
    <xf numFmtId="0" fontId="4" fillId="0" borderId="71"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33" borderId="81" xfId="0" applyFont="1" applyFill="1" applyBorder="1" applyAlignment="1">
      <alignment horizontal="center" vertical="center" wrapText="1"/>
    </xf>
    <xf numFmtId="0" fontId="4" fillId="33" borderId="85" xfId="0" applyFont="1" applyFill="1" applyBorder="1" applyAlignment="1">
      <alignment horizontal="left" vertical="center" wrapText="1"/>
    </xf>
    <xf numFmtId="0" fontId="4" fillId="33" borderId="69" xfId="0" applyFont="1" applyFill="1" applyBorder="1" applyAlignment="1">
      <alignment horizontal="left" vertical="center" wrapText="1"/>
    </xf>
    <xf numFmtId="0" fontId="4" fillId="0" borderId="86" xfId="0" applyFont="1" applyFill="1" applyBorder="1" applyAlignment="1">
      <alignment horizontal="center" vertical="center" wrapText="1"/>
    </xf>
    <xf numFmtId="0" fontId="4" fillId="0" borderId="71"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34" xfId="0" applyNumberFormat="1" applyFont="1" applyBorder="1" applyAlignment="1">
      <alignment horizontal="center" vertical="center" wrapText="1"/>
    </xf>
    <xf numFmtId="0" fontId="4" fillId="0" borderId="87" xfId="0" applyNumberFormat="1" applyFont="1" applyBorder="1" applyAlignment="1">
      <alignment horizontal="center" vertical="center" wrapText="1"/>
    </xf>
    <xf numFmtId="2" fontId="4" fillId="34" borderId="12" xfId="0" applyNumberFormat="1" applyFont="1" applyFill="1" applyBorder="1" applyAlignment="1">
      <alignment horizontal="center" vertical="center"/>
    </xf>
    <xf numFmtId="2" fontId="4" fillId="34" borderId="20" xfId="0" applyNumberFormat="1" applyFont="1" applyFill="1" applyBorder="1" applyAlignment="1">
      <alignment horizontal="center" vertical="center"/>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33" borderId="85" xfId="0" applyFont="1" applyFill="1" applyBorder="1" applyAlignment="1">
      <alignment horizontal="center" vertical="center" wrapText="1"/>
    </xf>
    <xf numFmtId="0" fontId="4" fillId="33" borderId="83" xfId="0" applyFont="1" applyFill="1" applyBorder="1" applyAlignment="1">
      <alignment horizontal="center" vertical="center" wrapText="1"/>
    </xf>
    <xf numFmtId="0" fontId="4" fillId="33" borderId="66" xfId="0" applyFont="1" applyFill="1" applyBorder="1" applyAlignment="1">
      <alignment horizontal="center" vertical="center" wrapText="1"/>
    </xf>
    <xf numFmtId="0" fontId="4" fillId="33" borderId="85" xfId="0" applyNumberFormat="1" applyFont="1" applyFill="1" applyBorder="1" applyAlignment="1">
      <alignment horizontal="center" vertical="center" wrapText="1"/>
    </xf>
    <xf numFmtId="0" fontId="4" fillId="33" borderId="83" xfId="0" applyNumberFormat="1" applyFont="1" applyFill="1" applyBorder="1" applyAlignment="1">
      <alignment horizontal="center" vertical="center" wrapText="1"/>
    </xf>
    <xf numFmtId="0" fontId="4" fillId="33" borderId="66" xfId="0" applyNumberFormat="1" applyFont="1" applyFill="1" applyBorder="1" applyAlignment="1">
      <alignment horizontal="center" vertical="center" wrapText="1"/>
    </xf>
    <xf numFmtId="0" fontId="4" fillId="33" borderId="90"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33" borderId="6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21</xdr:row>
      <xdr:rowOff>1571625</xdr:rowOff>
    </xdr:from>
    <xdr:to>
      <xdr:col>10</xdr:col>
      <xdr:colOff>619125</xdr:colOff>
      <xdr:row>21</xdr:row>
      <xdr:rowOff>1571625</xdr:rowOff>
    </xdr:to>
    <xdr:sp>
      <xdr:nvSpPr>
        <xdr:cNvPr id="1" name="2 Rectángulo"/>
        <xdr:cNvSpPr>
          <a:spLocks/>
        </xdr:cNvSpPr>
      </xdr:nvSpPr>
      <xdr:spPr>
        <a:xfrm>
          <a:off x="15744825" y="11896725"/>
          <a:ext cx="495300" cy="0"/>
        </a:xfrm>
        <a:prstGeom prst="rect">
          <a:avLst/>
        </a:prstGeom>
        <a:noFill/>
        <a:ln w="0"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100 %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morales\Configuraci&#243;n%20local\Archivos%20temporales%20de%20Internet\Content.Outlook\BBFG03TE\Matriz%20de%20Codificaci&#242;n%20deHallazgos%20IGA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z Hallazgos"/>
    </sheetNames>
    <sheetDataSet>
      <sheetData sheetId="0">
        <row r="12">
          <cell r="B12">
            <v>1201100</v>
          </cell>
        </row>
        <row r="13">
          <cell r="B13">
            <v>1201100</v>
          </cell>
        </row>
        <row r="14">
          <cell r="B14">
            <v>2202100</v>
          </cell>
        </row>
        <row r="15">
          <cell r="B15">
            <v>1202004</v>
          </cell>
        </row>
        <row r="16">
          <cell r="B16">
            <v>1908003</v>
          </cell>
        </row>
        <row r="17">
          <cell r="B17">
            <v>1503002</v>
          </cell>
        </row>
        <row r="18">
          <cell r="B18">
            <v>1704002</v>
          </cell>
        </row>
        <row r="19">
          <cell r="B19">
            <v>1903003</v>
          </cell>
        </row>
        <row r="20">
          <cell r="B20">
            <v>1601003</v>
          </cell>
        </row>
        <row r="21">
          <cell r="B21">
            <v>2202001</v>
          </cell>
        </row>
        <row r="22">
          <cell r="B22">
            <v>1903001</v>
          </cell>
        </row>
        <row r="23">
          <cell r="B23">
            <v>1402004</v>
          </cell>
        </row>
        <row r="24">
          <cell r="B24">
            <v>1402007</v>
          </cell>
        </row>
        <row r="25">
          <cell r="B25">
            <v>1402007</v>
          </cell>
        </row>
        <row r="26">
          <cell r="B26">
            <v>1405001</v>
          </cell>
        </row>
        <row r="27">
          <cell r="B27">
            <v>1404004</v>
          </cell>
        </row>
        <row r="28">
          <cell r="B28">
            <v>1404004</v>
          </cell>
        </row>
        <row r="29">
          <cell r="B29" t="str">
            <v>1401008y 1402007</v>
          </cell>
        </row>
        <row r="30">
          <cell r="B30">
            <v>2202004</v>
          </cell>
        </row>
        <row r="31">
          <cell r="B31">
            <v>2202100</v>
          </cell>
        </row>
        <row r="32">
          <cell r="B32">
            <v>1402004</v>
          </cell>
        </row>
        <row r="34">
          <cell r="B34">
            <v>1704001</v>
          </cell>
        </row>
        <row r="35">
          <cell r="B35">
            <v>1701009</v>
          </cell>
        </row>
        <row r="36">
          <cell r="B36">
            <v>1701009</v>
          </cell>
        </row>
        <row r="37">
          <cell r="B37">
            <v>1601002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6"/>
  <sheetViews>
    <sheetView zoomScalePageLayoutView="0" workbookViewId="0" topLeftCell="E1">
      <selection activeCell="M13" sqref="M13"/>
    </sheetView>
  </sheetViews>
  <sheetFormatPr defaultColWidth="11.00390625" defaultRowHeight="12.75"/>
  <cols>
    <col min="1" max="1" width="12.421875" style="1" customWidth="1"/>
    <col min="2" max="2" width="10.28125" style="1" customWidth="1"/>
    <col min="3" max="3" width="21.7109375" style="1" customWidth="1"/>
    <col min="4" max="5" width="13.8515625" style="1" customWidth="1"/>
    <col min="6" max="6" width="16.421875" style="1" customWidth="1"/>
    <col min="7" max="8" width="12.7109375" style="1" customWidth="1"/>
    <col min="9" max="10" width="13.57421875" style="1" customWidth="1"/>
    <col min="11" max="11" width="11.00390625" style="1" customWidth="1"/>
    <col min="12" max="12" width="12.8515625" style="1" customWidth="1"/>
    <col min="13" max="13" width="12.57421875" style="1" customWidth="1"/>
    <col min="14" max="16384" width="11.00390625" style="1" customWidth="1"/>
  </cols>
  <sheetData>
    <row r="1" spans="2:14" ht="15">
      <c r="B1" s="2"/>
      <c r="C1" s="270" t="s">
        <v>11</v>
      </c>
      <c r="D1" s="270"/>
      <c r="E1" s="270"/>
      <c r="F1" s="270"/>
      <c r="G1" s="270"/>
      <c r="H1" s="270"/>
      <c r="I1" s="270"/>
      <c r="J1" s="270"/>
      <c r="K1" s="270"/>
      <c r="L1" s="270"/>
      <c r="M1" s="270"/>
      <c r="N1" s="270"/>
    </row>
    <row r="2" spans="2:14" ht="15">
      <c r="B2" s="2"/>
      <c r="C2" s="271" t="s">
        <v>12</v>
      </c>
      <c r="D2" s="271"/>
      <c r="E2" s="271"/>
      <c r="F2" s="271"/>
      <c r="G2" s="271"/>
      <c r="H2" s="271"/>
      <c r="I2" s="271"/>
      <c r="J2" s="271"/>
      <c r="K2" s="271"/>
      <c r="L2" s="271"/>
      <c r="M2" s="271"/>
      <c r="N2" s="4"/>
    </row>
    <row r="3" spans="2:14" ht="15">
      <c r="B3" s="2"/>
      <c r="C3" s="272" t="s">
        <v>13</v>
      </c>
      <c r="D3" s="272"/>
      <c r="E3" s="272"/>
      <c r="F3" s="272"/>
      <c r="G3" s="272"/>
      <c r="H3" s="272"/>
      <c r="I3" s="272"/>
      <c r="J3" s="272"/>
      <c r="K3" s="272"/>
      <c r="L3" s="272"/>
      <c r="M3" s="272"/>
      <c r="N3" s="272"/>
    </row>
    <row r="4" spans="2:14" ht="15">
      <c r="B4" s="2"/>
      <c r="C4" s="5" t="s">
        <v>14</v>
      </c>
      <c r="D4" s="5"/>
      <c r="E4" s="5"/>
      <c r="F4" s="2"/>
      <c r="G4" s="2"/>
      <c r="H4" s="2"/>
      <c r="I4" s="2"/>
      <c r="J4" s="2"/>
      <c r="K4" s="2"/>
      <c r="L4" s="2"/>
      <c r="M4" s="2"/>
      <c r="N4" s="6"/>
    </row>
    <row r="5" spans="2:14" ht="15">
      <c r="B5" s="2"/>
      <c r="C5" s="5" t="s">
        <v>15</v>
      </c>
      <c r="D5" s="5"/>
      <c r="E5" s="5"/>
      <c r="F5" s="2"/>
      <c r="G5" s="2"/>
      <c r="H5" s="2"/>
      <c r="I5" s="2"/>
      <c r="J5" s="2"/>
      <c r="K5" s="2"/>
      <c r="L5" s="2"/>
      <c r="M5" s="2"/>
      <c r="N5" s="6"/>
    </row>
    <row r="6" spans="2:14" ht="15">
      <c r="B6" s="2"/>
      <c r="C6" s="5" t="s">
        <v>16</v>
      </c>
      <c r="D6" s="5"/>
      <c r="E6" s="5"/>
      <c r="F6" s="2"/>
      <c r="G6" s="2"/>
      <c r="H6" s="2"/>
      <c r="I6" s="2"/>
      <c r="J6" s="2"/>
      <c r="K6" s="2"/>
      <c r="L6" s="2"/>
      <c r="M6" s="2"/>
      <c r="N6" s="6"/>
    </row>
    <row r="7" spans="2:14" ht="15" customHeight="1">
      <c r="B7" s="2"/>
      <c r="C7" s="273" t="s">
        <v>17</v>
      </c>
      <c r="D7" s="273"/>
      <c r="E7" s="273"/>
      <c r="F7" s="273"/>
      <c r="G7" s="273"/>
      <c r="H7" s="273"/>
      <c r="I7" s="273"/>
      <c r="J7" s="273"/>
      <c r="K7" s="273"/>
      <c r="L7" s="273"/>
      <c r="M7" s="273"/>
      <c r="N7" s="3"/>
    </row>
    <row r="8" spans="2:14" ht="15" customHeight="1">
      <c r="B8" s="2"/>
      <c r="C8" s="273" t="s">
        <v>18</v>
      </c>
      <c r="D8" s="273"/>
      <c r="E8" s="273"/>
      <c r="F8" s="273"/>
      <c r="G8" s="274"/>
      <c r="H8" s="274"/>
      <c r="I8" s="7"/>
      <c r="J8" s="7"/>
      <c r="K8" s="7"/>
      <c r="L8" s="7"/>
      <c r="M8" s="7"/>
      <c r="N8" s="7"/>
    </row>
    <row r="9" spans="2:14" ht="15">
      <c r="B9" s="2"/>
      <c r="C9" s="7"/>
      <c r="D9" s="7"/>
      <c r="E9" s="7"/>
      <c r="F9" s="8"/>
      <c r="G9" s="8"/>
      <c r="H9" s="8"/>
      <c r="K9" s="8"/>
      <c r="L9" s="8"/>
      <c r="M9" s="8"/>
      <c r="N9" s="8"/>
    </row>
    <row r="10" spans="2:14" ht="15">
      <c r="B10" s="2"/>
      <c r="C10" s="7"/>
      <c r="D10" s="7"/>
      <c r="E10" s="7"/>
      <c r="F10" s="8"/>
      <c r="G10" s="8"/>
      <c r="H10" s="8"/>
      <c r="K10" s="8"/>
      <c r="L10" s="8"/>
      <c r="M10" s="8"/>
      <c r="N10" s="8"/>
    </row>
    <row r="11" ht="12.75"/>
    <row r="12" spans="1:13" ht="51">
      <c r="A12" s="9" t="s">
        <v>19</v>
      </c>
      <c r="B12" s="10" t="s">
        <v>20</v>
      </c>
      <c r="C12" s="11" t="s">
        <v>21</v>
      </c>
      <c r="D12" s="11" t="s">
        <v>22</v>
      </c>
      <c r="E12" s="11" t="s">
        <v>23</v>
      </c>
      <c r="F12" s="12" t="s">
        <v>24</v>
      </c>
      <c r="G12" s="13" t="s">
        <v>25</v>
      </c>
      <c r="H12" s="14" t="s">
        <v>26</v>
      </c>
      <c r="I12" s="15" t="s">
        <v>27</v>
      </c>
      <c r="J12" s="15" t="s">
        <v>28</v>
      </c>
      <c r="K12" s="15" t="s">
        <v>29</v>
      </c>
      <c r="L12" s="16" t="s">
        <v>30</v>
      </c>
      <c r="M12" s="17" t="s">
        <v>31</v>
      </c>
    </row>
    <row r="13" spans="1:14" ht="12.75">
      <c r="A13" s="261"/>
      <c r="B13" s="262"/>
      <c r="C13" s="263"/>
      <c r="D13" s="263"/>
      <c r="E13" s="263"/>
      <c r="F13" s="265"/>
      <c r="G13" s="265"/>
      <c r="H13" s="18"/>
      <c r="I13" s="18"/>
      <c r="J13" s="18"/>
      <c r="K13" s="19"/>
      <c r="L13" s="19"/>
      <c r="M13" s="20">
        <f>(L13-K13)/7</f>
        <v>0</v>
      </c>
      <c r="N13" s="21"/>
    </row>
    <row r="14" spans="1:14" ht="12.75">
      <c r="A14" s="261"/>
      <c r="B14" s="262"/>
      <c r="C14" s="263"/>
      <c r="D14" s="263"/>
      <c r="E14" s="263"/>
      <c r="F14" s="265"/>
      <c r="G14" s="265"/>
      <c r="H14" s="22"/>
      <c r="I14" s="22"/>
      <c r="J14" s="22"/>
      <c r="K14" s="23"/>
      <c r="L14" s="23"/>
      <c r="M14" s="24">
        <f aca="true" t="shared" si="0" ref="M14:M31">(L14-K14)/7</f>
        <v>0</v>
      </c>
      <c r="N14" s="25"/>
    </row>
    <row r="15" spans="1:13" ht="12.75">
      <c r="A15" s="261"/>
      <c r="B15" s="262"/>
      <c r="C15" s="263"/>
      <c r="D15" s="263"/>
      <c r="E15" s="263"/>
      <c r="F15" s="265"/>
      <c r="G15" s="265"/>
      <c r="H15" s="26"/>
      <c r="I15" s="26"/>
      <c r="J15" s="26"/>
      <c r="K15" s="27"/>
      <c r="L15" s="27"/>
      <c r="M15" s="28">
        <f t="shared" si="0"/>
        <v>0</v>
      </c>
    </row>
    <row r="16" spans="1:13" s="32" customFormat="1" ht="12.75">
      <c r="A16" s="261"/>
      <c r="B16" s="262"/>
      <c r="C16" s="263"/>
      <c r="D16" s="263"/>
      <c r="E16" s="263"/>
      <c r="F16" s="265"/>
      <c r="G16" s="265"/>
      <c r="H16" s="29"/>
      <c r="I16" s="29"/>
      <c r="J16" s="29"/>
      <c r="K16" s="30"/>
      <c r="L16" s="30"/>
      <c r="M16" s="31">
        <f t="shared" si="0"/>
        <v>0</v>
      </c>
    </row>
    <row r="17" spans="1:13" ht="12.75">
      <c r="A17" s="261"/>
      <c r="B17" s="262"/>
      <c r="C17" s="263"/>
      <c r="D17" s="263"/>
      <c r="E17" s="263"/>
      <c r="F17" s="265"/>
      <c r="G17" s="265"/>
      <c r="H17" s="18"/>
      <c r="I17" s="18"/>
      <c r="J17" s="18"/>
      <c r="K17" s="19"/>
      <c r="L17" s="19"/>
      <c r="M17" s="20">
        <f>(L17-K17)/7</f>
        <v>0</v>
      </c>
    </row>
    <row r="18" spans="1:13" ht="12.75">
      <c r="A18" s="261"/>
      <c r="B18" s="262"/>
      <c r="C18" s="263"/>
      <c r="D18" s="263"/>
      <c r="E18" s="263"/>
      <c r="F18" s="265"/>
      <c r="G18" s="265"/>
      <c r="H18" s="22"/>
      <c r="I18" s="22"/>
      <c r="J18" s="22"/>
      <c r="K18" s="23"/>
      <c r="L18" s="23"/>
      <c r="M18" s="24">
        <f t="shared" si="0"/>
        <v>0</v>
      </c>
    </row>
    <row r="19" spans="1:13" ht="12.75">
      <c r="A19" s="261"/>
      <c r="B19" s="262"/>
      <c r="C19" s="263"/>
      <c r="D19" s="263"/>
      <c r="E19" s="263"/>
      <c r="F19" s="265"/>
      <c r="G19" s="265"/>
      <c r="H19" s="26"/>
      <c r="I19" s="26"/>
      <c r="J19" s="26"/>
      <c r="K19" s="27"/>
      <c r="L19" s="27"/>
      <c r="M19" s="28">
        <f t="shared" si="0"/>
        <v>0</v>
      </c>
    </row>
    <row r="20" spans="1:13" ht="12.75">
      <c r="A20" s="261"/>
      <c r="B20" s="262"/>
      <c r="C20" s="263"/>
      <c r="D20" s="263"/>
      <c r="E20" s="263"/>
      <c r="F20" s="265"/>
      <c r="G20" s="265"/>
      <c r="H20" s="29"/>
      <c r="I20" s="29"/>
      <c r="J20" s="29"/>
      <c r="K20" s="30"/>
      <c r="L20" s="30"/>
      <c r="M20" s="31">
        <f t="shared" si="0"/>
        <v>0</v>
      </c>
    </row>
    <row r="21" spans="1:13" ht="12.75">
      <c r="A21" s="261"/>
      <c r="B21" s="262"/>
      <c r="C21" s="263"/>
      <c r="D21" s="263"/>
      <c r="E21" s="263"/>
      <c r="F21" s="265"/>
      <c r="G21" s="265"/>
      <c r="H21" s="18"/>
      <c r="I21" s="18"/>
      <c r="J21" s="18"/>
      <c r="K21" s="19"/>
      <c r="L21" s="19"/>
      <c r="M21" s="20">
        <f>(L21-K21)/7</f>
        <v>0</v>
      </c>
    </row>
    <row r="22" spans="1:13" ht="12.75">
      <c r="A22" s="261"/>
      <c r="B22" s="262"/>
      <c r="C22" s="263"/>
      <c r="D22" s="263"/>
      <c r="E22" s="263"/>
      <c r="F22" s="265"/>
      <c r="G22" s="265"/>
      <c r="H22" s="22"/>
      <c r="I22" s="22"/>
      <c r="J22" s="22"/>
      <c r="K22" s="23"/>
      <c r="L22" s="23"/>
      <c r="M22" s="24">
        <f t="shared" si="0"/>
        <v>0</v>
      </c>
    </row>
    <row r="23" spans="1:13" ht="12.75">
      <c r="A23" s="261"/>
      <c r="B23" s="262"/>
      <c r="C23" s="263"/>
      <c r="D23" s="263"/>
      <c r="E23" s="263"/>
      <c r="F23" s="265"/>
      <c r="G23" s="265"/>
      <c r="H23" s="26"/>
      <c r="I23" s="26"/>
      <c r="J23" s="26"/>
      <c r="K23" s="27"/>
      <c r="L23" s="27"/>
      <c r="M23" s="28">
        <f t="shared" si="0"/>
        <v>0</v>
      </c>
    </row>
    <row r="24" spans="1:13" ht="12.75">
      <c r="A24" s="261"/>
      <c r="B24" s="262"/>
      <c r="C24" s="263"/>
      <c r="D24" s="263"/>
      <c r="E24" s="263"/>
      <c r="F24" s="265"/>
      <c r="G24" s="265"/>
      <c r="H24" s="29"/>
      <c r="I24" s="29"/>
      <c r="J24" s="29"/>
      <c r="K24" s="30"/>
      <c r="L24" s="30"/>
      <c r="M24" s="31">
        <f t="shared" si="0"/>
        <v>0</v>
      </c>
    </row>
    <row r="25" spans="1:13" ht="12.75">
      <c r="A25" s="261"/>
      <c r="B25" s="262"/>
      <c r="C25" s="263"/>
      <c r="D25" s="263"/>
      <c r="E25" s="263"/>
      <c r="F25" s="265"/>
      <c r="G25" s="265"/>
      <c r="H25" s="18"/>
      <c r="I25" s="18"/>
      <c r="J25" s="18"/>
      <c r="K25" s="19"/>
      <c r="L25" s="19"/>
      <c r="M25" s="20">
        <f>(L25-K25)/7</f>
        <v>0</v>
      </c>
    </row>
    <row r="26" spans="1:13" ht="12.75">
      <c r="A26" s="261"/>
      <c r="B26" s="262"/>
      <c r="C26" s="263"/>
      <c r="D26" s="263"/>
      <c r="E26" s="263"/>
      <c r="F26" s="265"/>
      <c r="G26" s="265"/>
      <c r="H26" s="22"/>
      <c r="I26" s="22"/>
      <c r="J26" s="22"/>
      <c r="K26" s="23"/>
      <c r="L26" s="23"/>
      <c r="M26" s="24">
        <f t="shared" si="0"/>
        <v>0</v>
      </c>
    </row>
    <row r="27" spans="1:13" ht="12.75">
      <c r="A27" s="261"/>
      <c r="B27" s="262"/>
      <c r="C27" s="263"/>
      <c r="D27" s="263"/>
      <c r="E27" s="263"/>
      <c r="F27" s="265"/>
      <c r="G27" s="265"/>
      <c r="H27" s="26"/>
      <c r="I27" s="26"/>
      <c r="J27" s="26"/>
      <c r="K27" s="27"/>
      <c r="L27" s="27"/>
      <c r="M27" s="28">
        <f t="shared" si="0"/>
        <v>0</v>
      </c>
    </row>
    <row r="28" spans="1:13" ht="12.75">
      <c r="A28" s="261"/>
      <c r="B28" s="262"/>
      <c r="C28" s="263"/>
      <c r="D28" s="263"/>
      <c r="E28" s="263"/>
      <c r="F28" s="265"/>
      <c r="G28" s="265"/>
      <c r="H28" s="29"/>
      <c r="I28" s="29"/>
      <c r="J28" s="29"/>
      <c r="K28" s="30"/>
      <c r="L28" s="30"/>
      <c r="M28" s="31">
        <f t="shared" si="0"/>
        <v>0</v>
      </c>
    </row>
    <row r="29" spans="1:13" ht="12.75">
      <c r="A29" s="261"/>
      <c r="B29" s="262"/>
      <c r="C29" s="263"/>
      <c r="D29" s="263"/>
      <c r="E29" s="263"/>
      <c r="F29" s="265"/>
      <c r="G29" s="265"/>
      <c r="H29" s="18"/>
      <c r="I29" s="18"/>
      <c r="J29" s="18"/>
      <c r="K29" s="19"/>
      <c r="L29" s="19"/>
      <c r="M29" s="20">
        <f>(L29-K29)/7</f>
        <v>0</v>
      </c>
    </row>
    <row r="30" spans="1:13" ht="12.75">
      <c r="A30" s="261"/>
      <c r="B30" s="262"/>
      <c r="C30" s="263"/>
      <c r="D30" s="263"/>
      <c r="E30" s="263"/>
      <c r="F30" s="265"/>
      <c r="G30" s="265"/>
      <c r="H30" s="22"/>
      <c r="I30" s="22"/>
      <c r="J30" s="22"/>
      <c r="K30" s="23"/>
      <c r="L30" s="23"/>
      <c r="M30" s="24">
        <f t="shared" si="0"/>
        <v>0</v>
      </c>
    </row>
    <row r="31" spans="1:13" ht="12.75">
      <c r="A31" s="261"/>
      <c r="B31" s="262"/>
      <c r="C31" s="263"/>
      <c r="D31" s="263"/>
      <c r="E31" s="263"/>
      <c r="F31" s="265"/>
      <c r="G31" s="265"/>
      <c r="H31" s="26"/>
      <c r="I31" s="26"/>
      <c r="J31" s="26"/>
      <c r="K31" s="27"/>
      <c r="L31" s="27"/>
      <c r="M31" s="28">
        <f t="shared" si="0"/>
        <v>0</v>
      </c>
    </row>
    <row r="32" spans="1:13" ht="12.75">
      <c r="A32" s="261"/>
      <c r="B32" s="262"/>
      <c r="C32" s="263"/>
      <c r="D32" s="263"/>
      <c r="E32" s="263"/>
      <c r="F32" s="265"/>
      <c r="G32" s="265"/>
      <c r="H32" s="29"/>
      <c r="I32" s="29"/>
      <c r="J32" s="29"/>
      <c r="K32" s="30"/>
      <c r="L32" s="30"/>
      <c r="M32" s="31" t="e">
        <f>#REF!</f>
        <v>#REF!</v>
      </c>
    </row>
    <row r="33" spans="1:13" ht="12.75">
      <c r="A33" s="267"/>
      <c r="B33" s="268"/>
      <c r="C33" s="269"/>
      <c r="D33" s="263"/>
      <c r="E33" s="263"/>
      <c r="F33" s="264"/>
      <c r="G33" s="264"/>
      <c r="H33" s="18"/>
      <c r="I33" s="18"/>
      <c r="J33" s="18"/>
      <c r="K33" s="19"/>
      <c r="L33" s="19"/>
      <c r="M33" s="20">
        <f>(L33-K33)/7</f>
        <v>0</v>
      </c>
    </row>
    <row r="34" spans="1:13" ht="12.75">
      <c r="A34" s="267"/>
      <c r="B34" s="268"/>
      <c r="C34" s="269"/>
      <c r="D34" s="263"/>
      <c r="E34" s="263"/>
      <c r="F34" s="264"/>
      <c r="G34" s="264"/>
      <c r="H34" s="22"/>
      <c r="I34" s="22"/>
      <c r="J34" s="22"/>
      <c r="K34" s="23"/>
      <c r="L34" s="23"/>
      <c r="M34" s="24" t="e">
        <f>#REF!</f>
        <v>#REF!</v>
      </c>
    </row>
    <row r="35" spans="1:13" ht="12.75">
      <c r="A35" s="267"/>
      <c r="B35" s="268"/>
      <c r="C35" s="269"/>
      <c r="D35" s="263"/>
      <c r="E35" s="263"/>
      <c r="F35" s="264"/>
      <c r="G35" s="264"/>
      <c r="H35" s="26"/>
      <c r="I35" s="26"/>
      <c r="J35" s="26"/>
      <c r="K35" s="27"/>
      <c r="L35" s="27"/>
      <c r="M35" s="28" t="e">
        <f>#REF!</f>
        <v>#REF!</v>
      </c>
    </row>
    <row r="36" spans="1:13" ht="12.75">
      <c r="A36" s="267"/>
      <c r="B36" s="268"/>
      <c r="C36" s="269"/>
      <c r="D36" s="263"/>
      <c r="E36" s="263"/>
      <c r="F36" s="264"/>
      <c r="G36" s="264"/>
      <c r="H36" s="29"/>
      <c r="I36" s="29"/>
      <c r="J36" s="29"/>
      <c r="K36" s="30"/>
      <c r="L36" s="30"/>
      <c r="M36" s="24" t="e">
        <f>#REF!</f>
        <v>#REF!</v>
      </c>
    </row>
    <row r="37" spans="2:13" ht="12.75">
      <c r="B37" s="33"/>
      <c r="C37" s="33"/>
      <c r="D37" s="34"/>
      <c r="E37" s="34"/>
      <c r="F37" s="33"/>
      <c r="G37" s="33"/>
      <c r="H37" s="33"/>
      <c r="I37" s="33"/>
      <c r="J37" s="33"/>
      <c r="K37" s="33"/>
      <c r="L37" s="33"/>
      <c r="M37" s="33"/>
    </row>
    <row r="38" spans="2:7" ht="12.75">
      <c r="B38" s="266" t="s">
        <v>32</v>
      </c>
      <c r="C38" s="266"/>
      <c r="D38" s="266"/>
      <c r="E38" s="266"/>
      <c r="F38" s="266"/>
      <c r="G38" s="266"/>
    </row>
    <row r="39" spans="2:7" ht="12.75">
      <c r="B39" s="266"/>
      <c r="C39" s="266"/>
      <c r="D39" s="266"/>
      <c r="E39" s="266"/>
      <c r="F39" s="266"/>
      <c r="G39" s="266"/>
    </row>
    <row r="42" ht="12.75">
      <c r="B42" s="1" t="s">
        <v>33</v>
      </c>
    </row>
    <row r="43" spans="2:3" ht="12.75">
      <c r="B43" s="35"/>
      <c r="C43" s="1" t="s">
        <v>34</v>
      </c>
    </row>
    <row r="44" spans="2:3" ht="12.75">
      <c r="B44" s="36"/>
      <c r="C44" s="1" t="s">
        <v>35</v>
      </c>
    </row>
    <row r="45" spans="2:3" ht="12.75">
      <c r="B45" s="37"/>
      <c r="C45" s="1" t="s">
        <v>36</v>
      </c>
    </row>
    <row r="46" spans="2:3" ht="12.75">
      <c r="B46" s="38"/>
      <c r="C46" s="1" t="s">
        <v>37</v>
      </c>
    </row>
  </sheetData>
  <sheetProtection/>
  <mergeCells count="49">
    <mergeCell ref="C1:N1"/>
    <mergeCell ref="C2:M2"/>
    <mergeCell ref="C3:N3"/>
    <mergeCell ref="C7:M7"/>
    <mergeCell ref="C8:F8"/>
    <mergeCell ref="G8:H8"/>
    <mergeCell ref="F13:F16"/>
    <mergeCell ref="D25:D28"/>
    <mergeCell ref="E13:E16"/>
    <mergeCell ref="G25:G28"/>
    <mergeCell ref="E17:E20"/>
    <mergeCell ref="F17:F20"/>
    <mergeCell ref="G21:G24"/>
    <mergeCell ref="D21:D24"/>
    <mergeCell ref="G13:G16"/>
    <mergeCell ref="G17:G20"/>
    <mergeCell ref="A13:A16"/>
    <mergeCell ref="B13:B16"/>
    <mergeCell ref="C13:C16"/>
    <mergeCell ref="D13:D16"/>
    <mergeCell ref="B21:B24"/>
    <mergeCell ref="C21:C24"/>
    <mergeCell ref="A17:A20"/>
    <mergeCell ref="A21:A24"/>
    <mergeCell ref="B38:G39"/>
    <mergeCell ref="G29:G32"/>
    <mergeCell ref="A33:A36"/>
    <mergeCell ref="B33:B36"/>
    <mergeCell ref="C33:C36"/>
    <mergeCell ref="D33:D36"/>
    <mergeCell ref="E33:E36"/>
    <mergeCell ref="C29:C32"/>
    <mergeCell ref="D29:D32"/>
    <mergeCell ref="E29:E32"/>
    <mergeCell ref="E21:E24"/>
    <mergeCell ref="F21:F24"/>
    <mergeCell ref="E25:E28"/>
    <mergeCell ref="F25:F28"/>
    <mergeCell ref="B17:B20"/>
    <mergeCell ref="C17:C20"/>
    <mergeCell ref="D17:D20"/>
    <mergeCell ref="A25:A28"/>
    <mergeCell ref="B25:B28"/>
    <mergeCell ref="C25:C28"/>
    <mergeCell ref="F33:F36"/>
    <mergeCell ref="G33:G36"/>
    <mergeCell ref="B29:B32"/>
    <mergeCell ref="A29:A32"/>
    <mergeCell ref="F29:F32"/>
  </mergeCells>
  <printOptions/>
  <pageMargins left="0.7875" right="0.7875" top="0.7875" bottom="0.7875" header="0" footer="0"/>
  <pageSetup fitToHeight="0" horizontalDpi="300" verticalDpi="300" orientation="portrait"/>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V117"/>
  <sheetViews>
    <sheetView tabSelected="1" zoomScale="90" zoomScaleNormal="90" zoomScalePageLayoutView="0" workbookViewId="0" topLeftCell="A61">
      <selection activeCell="E65" sqref="E65"/>
    </sheetView>
  </sheetViews>
  <sheetFormatPr defaultColWidth="11.00390625" defaultRowHeight="12.75"/>
  <cols>
    <col min="1" max="1" width="2.421875" style="40" customWidth="1"/>
    <col min="2" max="2" width="12.140625" style="40" customWidth="1"/>
    <col min="3" max="3" width="10.28125" style="40" customWidth="1"/>
    <col min="4" max="4" width="63.00390625" style="40" customWidth="1"/>
    <col min="5" max="5" width="35.8515625" style="40" customWidth="1"/>
    <col min="6" max="6" width="29.421875" style="40" customWidth="1"/>
    <col min="7" max="7" width="21.421875" style="40" customWidth="1"/>
    <col min="8" max="8" width="19.421875" style="40" customWidth="1"/>
    <col min="9" max="9" width="24.57421875" style="40" customWidth="1"/>
    <col min="10" max="10" width="15.7109375" style="40" customWidth="1"/>
    <col min="11" max="11" width="11.00390625" style="40" customWidth="1"/>
    <col min="12" max="12" width="12.8515625" style="40" customWidth="1"/>
    <col min="13" max="13" width="13.57421875" style="40" customWidth="1"/>
    <col min="14" max="14" width="11.421875" style="139" customWidth="1"/>
    <col min="15" max="15" width="11.00390625" style="128" customWidth="1"/>
    <col min="16" max="16" width="11.421875" style="139" customWidth="1"/>
    <col min="17" max="17" width="12.421875" style="139" customWidth="1"/>
    <col min="18" max="18" width="15.57421875" style="139" customWidth="1"/>
    <col min="19" max="19" width="8.8515625" style="139" customWidth="1"/>
    <col min="20" max="20" width="16.140625" style="40" customWidth="1"/>
    <col min="21" max="21" width="3.8515625" style="40" customWidth="1"/>
    <col min="22" max="16384" width="11.00390625" style="40" customWidth="1"/>
  </cols>
  <sheetData>
    <row r="1" spans="3:19" ht="14.25" customHeight="1">
      <c r="C1" s="41"/>
      <c r="D1" s="297" t="s">
        <v>11</v>
      </c>
      <c r="E1" s="297"/>
      <c r="F1" s="297"/>
      <c r="G1" s="297"/>
      <c r="H1" s="297"/>
      <c r="I1" s="297"/>
      <c r="J1" s="297"/>
      <c r="K1" s="297"/>
      <c r="L1" s="297"/>
      <c r="M1" s="297"/>
      <c r="N1" s="297"/>
      <c r="O1" s="297"/>
      <c r="P1" s="297"/>
      <c r="Q1" s="297"/>
      <c r="R1" s="297"/>
      <c r="S1" s="297"/>
    </row>
    <row r="2" spans="3:19" ht="11.25">
      <c r="C2" s="41"/>
      <c r="D2" s="297" t="s">
        <v>12</v>
      </c>
      <c r="E2" s="297"/>
      <c r="F2" s="297"/>
      <c r="G2" s="297"/>
      <c r="H2" s="297"/>
      <c r="I2" s="297"/>
      <c r="J2" s="297"/>
      <c r="K2" s="297"/>
      <c r="L2" s="297"/>
      <c r="M2" s="297"/>
      <c r="N2" s="297"/>
      <c r="O2" s="297"/>
      <c r="P2" s="297"/>
      <c r="Q2" s="297"/>
      <c r="R2" s="297"/>
      <c r="S2" s="297"/>
    </row>
    <row r="3" spans="3:19" ht="11.25">
      <c r="C3" s="41"/>
      <c r="D3" s="297" t="s">
        <v>13</v>
      </c>
      <c r="E3" s="297"/>
      <c r="F3" s="297"/>
      <c r="G3" s="297"/>
      <c r="H3" s="297"/>
      <c r="I3" s="297"/>
      <c r="J3" s="297"/>
      <c r="K3" s="297"/>
      <c r="L3" s="297"/>
      <c r="M3" s="297"/>
      <c r="N3" s="297"/>
      <c r="O3" s="297"/>
      <c r="P3" s="297"/>
      <c r="Q3" s="297"/>
      <c r="R3" s="297"/>
      <c r="S3" s="297"/>
    </row>
    <row r="4" spans="4:19" ht="11.25">
      <c r="D4" s="43" t="s">
        <v>38</v>
      </c>
      <c r="E4" s="43"/>
      <c r="F4" s="43"/>
      <c r="G4" s="44"/>
      <c r="H4" s="44"/>
      <c r="I4" s="44"/>
      <c r="J4" s="44"/>
      <c r="K4" s="44"/>
      <c r="L4" s="44"/>
      <c r="M4" s="44"/>
      <c r="N4" s="131"/>
      <c r="O4" s="130"/>
      <c r="P4" s="131"/>
      <c r="Q4" s="131"/>
      <c r="R4" s="131"/>
      <c r="S4" s="131"/>
    </row>
    <row r="5" spans="4:19" ht="11.25">
      <c r="D5" s="43" t="s">
        <v>39</v>
      </c>
      <c r="E5" s="43"/>
      <c r="F5" s="43"/>
      <c r="G5" s="44"/>
      <c r="H5" s="44"/>
      <c r="I5" s="44"/>
      <c r="J5" s="44"/>
      <c r="K5" s="44"/>
      <c r="L5" s="44"/>
      <c r="M5" s="44"/>
      <c r="N5" s="131"/>
      <c r="O5" s="130"/>
      <c r="P5" s="131"/>
      <c r="Q5" s="131"/>
      <c r="R5" s="131"/>
      <c r="S5" s="131"/>
    </row>
    <row r="6" spans="4:19" ht="11.25">
      <c r="D6" s="43" t="s">
        <v>40</v>
      </c>
      <c r="E6" s="43"/>
      <c r="F6" s="46"/>
      <c r="G6" s="44"/>
      <c r="H6" s="44"/>
      <c r="I6" s="44"/>
      <c r="J6" s="44"/>
      <c r="K6" s="44"/>
      <c r="L6" s="44"/>
      <c r="M6" s="44"/>
      <c r="N6" s="131"/>
      <c r="O6" s="130"/>
      <c r="P6" s="131"/>
      <c r="Q6" s="131"/>
      <c r="R6" s="131"/>
      <c r="S6" s="131"/>
    </row>
    <row r="7" spans="4:19" ht="15" customHeight="1" thickBot="1">
      <c r="D7" s="42" t="s">
        <v>17</v>
      </c>
      <c r="F7" s="42"/>
      <c r="G7" s="44"/>
      <c r="H7" s="44"/>
      <c r="I7" s="44"/>
      <c r="J7" s="44"/>
      <c r="K7" s="44"/>
      <c r="L7" s="44"/>
      <c r="M7" s="44"/>
      <c r="N7" s="131"/>
      <c r="O7" s="130"/>
      <c r="P7" s="131"/>
      <c r="Q7" s="131"/>
      <c r="R7" s="131"/>
      <c r="S7" s="131"/>
    </row>
    <row r="8" spans="4:19" ht="15" customHeight="1">
      <c r="D8" s="298" t="s">
        <v>18</v>
      </c>
      <c r="E8" s="298"/>
      <c r="F8" s="298"/>
      <c r="G8" s="297"/>
      <c r="H8" s="47">
        <v>40452</v>
      </c>
      <c r="I8" s="48"/>
      <c r="J8" s="42"/>
      <c r="K8" s="42"/>
      <c r="L8" s="42"/>
      <c r="M8" s="42"/>
      <c r="N8" s="131"/>
      <c r="O8" s="130"/>
      <c r="P8" s="131"/>
      <c r="Q8" s="131"/>
      <c r="R8" s="131"/>
      <c r="S8" s="131"/>
    </row>
    <row r="9" spans="4:19" ht="15" customHeight="1" thickBot="1">
      <c r="D9" s="42"/>
      <c r="E9" s="42"/>
      <c r="F9" s="42"/>
      <c r="G9" s="42"/>
      <c r="H9" s="49"/>
      <c r="I9" s="45"/>
      <c r="J9" s="42"/>
      <c r="K9" s="42"/>
      <c r="L9" s="42"/>
      <c r="M9" s="42"/>
      <c r="N9" s="131"/>
      <c r="O9" s="130"/>
      <c r="P9" s="131"/>
      <c r="Q9" s="131"/>
      <c r="R9" s="131"/>
      <c r="S9" s="131"/>
    </row>
    <row r="10" spans="4:19" ht="15" customHeight="1" thickBot="1">
      <c r="D10" s="297"/>
      <c r="E10" s="297"/>
      <c r="F10" s="297"/>
      <c r="G10" s="297"/>
      <c r="H10" s="145">
        <v>40816</v>
      </c>
      <c r="I10" s="50"/>
      <c r="J10" s="42"/>
      <c r="K10" s="42"/>
      <c r="L10" s="42"/>
      <c r="M10" s="42"/>
      <c r="N10" s="131"/>
      <c r="O10" s="130"/>
      <c r="P10" s="131"/>
      <c r="Q10" s="131"/>
      <c r="R10" s="131"/>
      <c r="S10" s="131"/>
    </row>
    <row r="11" spans="14:19" ht="12" thickBot="1">
      <c r="N11" s="131"/>
      <c r="O11" s="130"/>
      <c r="P11" s="131"/>
      <c r="Q11" s="131"/>
      <c r="R11" s="131"/>
      <c r="S11" s="131"/>
    </row>
    <row r="12" spans="2:20" ht="57.75" thickBot="1" thickTop="1">
      <c r="B12" s="51" t="s">
        <v>19</v>
      </c>
      <c r="C12" s="52" t="s">
        <v>20</v>
      </c>
      <c r="D12" s="53" t="s">
        <v>348</v>
      </c>
      <c r="E12" s="54" t="s">
        <v>0</v>
      </c>
      <c r="F12" s="54" t="s">
        <v>1</v>
      </c>
      <c r="G12" s="55" t="s">
        <v>2</v>
      </c>
      <c r="H12" s="55" t="s">
        <v>25</v>
      </c>
      <c r="I12" s="56" t="s">
        <v>26</v>
      </c>
      <c r="J12" s="56" t="s">
        <v>3</v>
      </c>
      <c r="K12" s="56" t="s">
        <v>4</v>
      </c>
      <c r="L12" s="57" t="s">
        <v>29</v>
      </c>
      <c r="M12" s="58" t="s">
        <v>30</v>
      </c>
      <c r="N12" s="132" t="s">
        <v>41</v>
      </c>
      <c r="O12" s="133" t="s">
        <v>42</v>
      </c>
      <c r="P12" s="132" t="s">
        <v>43</v>
      </c>
      <c r="Q12" s="132" t="s">
        <v>44</v>
      </c>
      <c r="R12" s="132" t="s">
        <v>45</v>
      </c>
      <c r="S12" s="132" t="s">
        <v>46</v>
      </c>
      <c r="T12" s="59" t="s">
        <v>47</v>
      </c>
    </row>
    <row r="13" spans="2:20" ht="45">
      <c r="B13" s="306" t="s">
        <v>58</v>
      </c>
      <c r="C13" s="280">
        <f>+'[1]Traz Hallazgos'!B12</f>
        <v>1201100</v>
      </c>
      <c r="D13" s="277" t="s">
        <v>85</v>
      </c>
      <c r="E13" s="277" t="s">
        <v>86</v>
      </c>
      <c r="F13" s="300" t="s">
        <v>87</v>
      </c>
      <c r="G13" s="251" t="s">
        <v>171</v>
      </c>
      <c r="H13" s="60" t="s">
        <v>172</v>
      </c>
      <c r="I13" s="60" t="s">
        <v>173</v>
      </c>
      <c r="J13" s="60" t="s">
        <v>174</v>
      </c>
      <c r="K13" s="61">
        <v>1</v>
      </c>
      <c r="L13" s="62">
        <v>40452</v>
      </c>
      <c r="M13" s="62">
        <v>40543</v>
      </c>
      <c r="N13" s="136">
        <f aca="true" t="shared" si="0" ref="N13:N19">(M13-L13)/7</f>
        <v>13</v>
      </c>
      <c r="O13" s="61">
        <v>1</v>
      </c>
      <c r="P13" s="142">
        <f aca="true" t="shared" si="1" ref="P13:P25">IF(O13=0,0,O13/K13)</f>
        <v>1</v>
      </c>
      <c r="Q13" s="136">
        <f aca="true" t="shared" si="2" ref="Q13:Q25">N13*P13</f>
        <v>13</v>
      </c>
      <c r="R13" s="136">
        <f aca="true" t="shared" si="3" ref="R13:R28">IF(M13&lt;=$H$10,Q13,0)</f>
        <v>13</v>
      </c>
      <c r="S13" s="136">
        <f aca="true" t="shared" si="4" ref="S13:S28">IF($H$10&gt;=M13,N13,0)</f>
        <v>13</v>
      </c>
      <c r="T13" s="163" t="s">
        <v>84</v>
      </c>
    </row>
    <row r="14" spans="2:20" ht="67.5">
      <c r="B14" s="311"/>
      <c r="C14" s="281"/>
      <c r="D14" s="278"/>
      <c r="E14" s="278"/>
      <c r="F14" s="301"/>
      <c r="G14" s="252" t="s">
        <v>301</v>
      </c>
      <c r="H14" s="64" t="s">
        <v>168</v>
      </c>
      <c r="I14" s="64" t="s">
        <v>175</v>
      </c>
      <c r="J14" s="65" t="s">
        <v>169</v>
      </c>
      <c r="K14" s="66">
        <v>1</v>
      </c>
      <c r="L14" s="67">
        <v>40452</v>
      </c>
      <c r="M14" s="67">
        <v>40543</v>
      </c>
      <c r="N14" s="172">
        <f>(M14-L14)/7</f>
        <v>13</v>
      </c>
      <c r="O14" s="66">
        <v>1</v>
      </c>
      <c r="P14" s="173">
        <f>IF(O14=0,0,O14/K14)</f>
        <v>1</v>
      </c>
      <c r="Q14" s="172">
        <f>N14*P14</f>
        <v>13</v>
      </c>
      <c r="R14" s="172">
        <f t="shared" si="3"/>
        <v>13</v>
      </c>
      <c r="S14" s="172">
        <f t="shared" si="4"/>
        <v>13</v>
      </c>
      <c r="T14" s="174" t="s">
        <v>84</v>
      </c>
    </row>
    <row r="15" spans="2:20" ht="59.25" customHeight="1">
      <c r="B15" s="311"/>
      <c r="C15" s="281"/>
      <c r="D15" s="278"/>
      <c r="E15" s="278"/>
      <c r="F15" s="301"/>
      <c r="G15" s="252" t="s">
        <v>347</v>
      </c>
      <c r="H15" s="64" t="s">
        <v>177</v>
      </c>
      <c r="I15" s="64" t="s">
        <v>176</v>
      </c>
      <c r="J15" s="65" t="s">
        <v>170</v>
      </c>
      <c r="K15" s="66">
        <v>1</v>
      </c>
      <c r="L15" s="67">
        <v>40452</v>
      </c>
      <c r="M15" s="176">
        <v>40482</v>
      </c>
      <c r="N15" s="175">
        <f>(M15-L15)/7</f>
        <v>4.285714285714286</v>
      </c>
      <c r="O15" s="169">
        <v>1</v>
      </c>
      <c r="P15" s="170">
        <f>IF(O15=0,0,O15/K15)</f>
        <v>1</v>
      </c>
      <c r="Q15" s="168">
        <f>N15*P15</f>
        <v>4.285714285714286</v>
      </c>
      <c r="R15" s="168">
        <f t="shared" si="3"/>
        <v>4.285714285714286</v>
      </c>
      <c r="S15" s="168">
        <f t="shared" si="4"/>
        <v>4.285714285714286</v>
      </c>
      <c r="T15" s="171" t="s">
        <v>84</v>
      </c>
    </row>
    <row r="16" spans="2:20" ht="45.75" thickBot="1">
      <c r="B16" s="307"/>
      <c r="C16" s="308"/>
      <c r="D16" s="299"/>
      <c r="E16" s="299"/>
      <c r="F16" s="302"/>
      <c r="G16" s="253" t="s">
        <v>178</v>
      </c>
      <c r="H16" s="71" t="s">
        <v>179</v>
      </c>
      <c r="I16" s="71" t="s">
        <v>180</v>
      </c>
      <c r="J16" s="72" t="s">
        <v>170</v>
      </c>
      <c r="K16" s="68">
        <v>1</v>
      </c>
      <c r="L16" s="69">
        <v>40452</v>
      </c>
      <c r="M16" s="70">
        <v>40482</v>
      </c>
      <c r="N16" s="164">
        <f>(M16-L16)/7</f>
        <v>4.285714285714286</v>
      </c>
      <c r="O16" s="165">
        <v>1</v>
      </c>
      <c r="P16" s="166">
        <f>IF(O16=0,0,O16/K16)</f>
        <v>1</v>
      </c>
      <c r="Q16" s="164">
        <f>N16*P16</f>
        <v>4.285714285714286</v>
      </c>
      <c r="R16" s="164">
        <f t="shared" si="3"/>
        <v>4.285714285714286</v>
      </c>
      <c r="S16" s="164">
        <f t="shared" si="4"/>
        <v>4.285714285714286</v>
      </c>
      <c r="T16" s="82" t="s">
        <v>84</v>
      </c>
    </row>
    <row r="17" spans="2:21" ht="56.25">
      <c r="B17" s="306" t="s">
        <v>59</v>
      </c>
      <c r="C17" s="280">
        <f>+'[1]Traz Hallazgos'!B13</f>
        <v>1201100</v>
      </c>
      <c r="D17" s="277" t="s">
        <v>181</v>
      </c>
      <c r="E17" s="277" t="s">
        <v>88</v>
      </c>
      <c r="F17" s="294" t="s">
        <v>89</v>
      </c>
      <c r="G17" s="83" t="s">
        <v>184</v>
      </c>
      <c r="H17" s="83" t="s">
        <v>182</v>
      </c>
      <c r="I17" s="86" t="s">
        <v>185</v>
      </c>
      <c r="J17" s="86" t="s">
        <v>183</v>
      </c>
      <c r="K17" s="87">
        <v>1</v>
      </c>
      <c r="L17" s="182">
        <v>40452</v>
      </c>
      <c r="M17" s="182">
        <v>40542</v>
      </c>
      <c r="N17" s="135">
        <f t="shared" si="0"/>
        <v>12.857142857142858</v>
      </c>
      <c r="O17" s="87">
        <v>1</v>
      </c>
      <c r="P17" s="167">
        <f t="shared" si="1"/>
        <v>1</v>
      </c>
      <c r="Q17" s="135">
        <f t="shared" si="2"/>
        <v>12.857142857142858</v>
      </c>
      <c r="R17" s="135">
        <f t="shared" si="3"/>
        <v>12.857142857142858</v>
      </c>
      <c r="S17" s="135">
        <f t="shared" si="4"/>
        <v>12.857142857142858</v>
      </c>
      <c r="T17" s="91" t="s">
        <v>84</v>
      </c>
      <c r="U17" s="77"/>
    </row>
    <row r="18" spans="2:21" ht="90" customHeight="1" thickBot="1">
      <c r="B18" s="307"/>
      <c r="C18" s="308"/>
      <c r="D18" s="299"/>
      <c r="E18" s="299"/>
      <c r="F18" s="296"/>
      <c r="G18" s="177" t="s">
        <v>320</v>
      </c>
      <c r="H18" s="177" t="s">
        <v>321</v>
      </c>
      <c r="I18" s="178" t="s">
        <v>186</v>
      </c>
      <c r="J18" s="178" t="s">
        <v>187</v>
      </c>
      <c r="K18" s="179">
        <v>1</v>
      </c>
      <c r="L18" s="180">
        <v>40452</v>
      </c>
      <c r="M18" s="180">
        <v>40755</v>
      </c>
      <c r="N18" s="164">
        <f>(M18-L18)/7</f>
        <v>43.285714285714285</v>
      </c>
      <c r="O18" s="181">
        <v>1</v>
      </c>
      <c r="P18" s="166">
        <f>IF(O18=0,0,O18/K18)</f>
        <v>1</v>
      </c>
      <c r="Q18" s="164">
        <f>N18*P18</f>
        <v>43.285714285714285</v>
      </c>
      <c r="R18" s="164">
        <f t="shared" si="3"/>
        <v>43.285714285714285</v>
      </c>
      <c r="S18" s="164">
        <f t="shared" si="4"/>
        <v>43.285714285714285</v>
      </c>
      <c r="T18" s="82" t="s">
        <v>84</v>
      </c>
      <c r="U18" s="77"/>
    </row>
    <row r="19" spans="2:21" ht="79.5" thickBot="1">
      <c r="B19" s="243" t="s">
        <v>60</v>
      </c>
      <c r="C19" s="244">
        <f>+'[1]Traz Hallazgos'!B14</f>
        <v>2202100</v>
      </c>
      <c r="D19" s="242" t="s">
        <v>90</v>
      </c>
      <c r="E19" s="242" t="s">
        <v>91</v>
      </c>
      <c r="F19" s="239" t="s">
        <v>92</v>
      </c>
      <c r="G19" s="78" t="s">
        <v>283</v>
      </c>
      <c r="H19" s="73" t="s">
        <v>188</v>
      </c>
      <c r="I19" s="74" t="s">
        <v>284</v>
      </c>
      <c r="J19" s="74" t="s">
        <v>285</v>
      </c>
      <c r="K19" s="79">
        <v>1</v>
      </c>
      <c r="L19" s="76">
        <v>40452</v>
      </c>
      <c r="M19" s="76">
        <v>40816</v>
      </c>
      <c r="N19" s="134">
        <f t="shared" si="0"/>
        <v>52</v>
      </c>
      <c r="O19" s="81">
        <v>0.95</v>
      </c>
      <c r="P19" s="141">
        <f t="shared" si="1"/>
        <v>0.95</v>
      </c>
      <c r="Q19" s="134">
        <f t="shared" si="2"/>
        <v>49.4</v>
      </c>
      <c r="R19" s="134">
        <f t="shared" si="3"/>
        <v>49.4</v>
      </c>
      <c r="S19" s="134">
        <f t="shared" si="4"/>
        <v>52</v>
      </c>
      <c r="T19" s="63" t="s">
        <v>84</v>
      </c>
      <c r="U19" s="77"/>
    </row>
    <row r="20" spans="2:21" ht="78.75">
      <c r="B20" s="306" t="s">
        <v>61</v>
      </c>
      <c r="C20" s="280">
        <f>+'[1]Traz Hallazgos'!B15</f>
        <v>1202004</v>
      </c>
      <c r="D20" s="277" t="s">
        <v>93</v>
      </c>
      <c r="E20" s="277" t="s">
        <v>94</v>
      </c>
      <c r="F20" s="294" t="s">
        <v>95</v>
      </c>
      <c r="G20" s="187" t="s">
        <v>190</v>
      </c>
      <c r="H20" s="187" t="s">
        <v>189</v>
      </c>
      <c r="I20" s="86" t="s">
        <v>191</v>
      </c>
      <c r="J20" s="87" t="s">
        <v>192</v>
      </c>
      <c r="K20" s="88">
        <v>1</v>
      </c>
      <c r="L20" s="182">
        <v>40452</v>
      </c>
      <c r="M20" s="182">
        <v>40542</v>
      </c>
      <c r="N20" s="135">
        <f>(M20-L20)/7</f>
        <v>12.857142857142858</v>
      </c>
      <c r="O20" s="188">
        <v>1</v>
      </c>
      <c r="P20" s="167">
        <f>IF(O20=0,0,O20/K20)</f>
        <v>1</v>
      </c>
      <c r="Q20" s="135">
        <f>N20*P20</f>
        <v>12.857142857142858</v>
      </c>
      <c r="R20" s="135">
        <f t="shared" si="3"/>
        <v>12.857142857142858</v>
      </c>
      <c r="S20" s="135">
        <f t="shared" si="4"/>
        <v>12.857142857142858</v>
      </c>
      <c r="T20" s="91" t="s">
        <v>267</v>
      </c>
      <c r="U20" s="77"/>
    </row>
    <row r="21" spans="2:21" ht="90.75" thickBot="1">
      <c r="B21" s="307"/>
      <c r="C21" s="308"/>
      <c r="D21" s="299"/>
      <c r="E21" s="299"/>
      <c r="F21" s="296"/>
      <c r="G21" s="186" t="s">
        <v>193</v>
      </c>
      <c r="H21" s="186" t="s">
        <v>194</v>
      </c>
      <c r="I21" s="178" t="s">
        <v>195</v>
      </c>
      <c r="J21" s="181" t="s">
        <v>192</v>
      </c>
      <c r="K21" s="184">
        <v>1</v>
      </c>
      <c r="L21" s="180">
        <v>40452</v>
      </c>
      <c r="M21" s="180">
        <v>40542</v>
      </c>
      <c r="N21" s="164">
        <f>(M21-L21)/7</f>
        <v>12.857142857142858</v>
      </c>
      <c r="O21" s="165">
        <v>1</v>
      </c>
      <c r="P21" s="166">
        <f>IF(O21=0,0,O21/K21)</f>
        <v>1</v>
      </c>
      <c r="Q21" s="164">
        <f>N21*P21</f>
        <v>12.857142857142858</v>
      </c>
      <c r="R21" s="164">
        <f t="shared" si="3"/>
        <v>12.857142857142858</v>
      </c>
      <c r="S21" s="164">
        <f t="shared" si="4"/>
        <v>12.857142857142858</v>
      </c>
      <c r="T21" s="82" t="s">
        <v>268</v>
      </c>
      <c r="U21" s="77"/>
    </row>
    <row r="22" spans="2:21" ht="123.75">
      <c r="B22" s="306" t="s">
        <v>62</v>
      </c>
      <c r="C22" s="280">
        <f>+'[1]Traz Hallazgos'!B16</f>
        <v>1908003</v>
      </c>
      <c r="D22" s="277" t="s">
        <v>96</v>
      </c>
      <c r="E22" s="277" t="s">
        <v>97</v>
      </c>
      <c r="F22" s="294" t="s">
        <v>98</v>
      </c>
      <c r="G22" s="287" t="s">
        <v>196</v>
      </c>
      <c r="H22" s="287" t="s">
        <v>197</v>
      </c>
      <c r="I22" s="86" t="s">
        <v>199</v>
      </c>
      <c r="J22" s="86" t="s">
        <v>200</v>
      </c>
      <c r="K22" s="87">
        <v>4</v>
      </c>
      <c r="L22" s="182">
        <v>40452</v>
      </c>
      <c r="M22" s="182">
        <v>40816</v>
      </c>
      <c r="N22" s="135">
        <f aca="true" t="shared" si="5" ref="N22:N35">(M22-L22)/7</f>
        <v>52</v>
      </c>
      <c r="O22" s="87">
        <v>4</v>
      </c>
      <c r="P22" s="167">
        <f t="shared" si="1"/>
        <v>1</v>
      </c>
      <c r="Q22" s="135">
        <f t="shared" si="2"/>
        <v>52</v>
      </c>
      <c r="R22" s="135">
        <f t="shared" si="3"/>
        <v>52</v>
      </c>
      <c r="S22" s="135">
        <f t="shared" si="4"/>
        <v>52</v>
      </c>
      <c r="T22" s="91" t="s">
        <v>269</v>
      </c>
      <c r="U22" s="77"/>
    </row>
    <row r="23" spans="2:21" ht="48" customHeight="1" thickBot="1">
      <c r="B23" s="307"/>
      <c r="C23" s="308"/>
      <c r="D23" s="299"/>
      <c r="E23" s="299"/>
      <c r="F23" s="296"/>
      <c r="G23" s="289"/>
      <c r="H23" s="289"/>
      <c r="I23" s="183" t="s">
        <v>201</v>
      </c>
      <c r="J23" s="178" t="s">
        <v>198</v>
      </c>
      <c r="K23" s="189">
        <v>1</v>
      </c>
      <c r="L23" s="180">
        <v>40452</v>
      </c>
      <c r="M23" s="180">
        <v>40816</v>
      </c>
      <c r="N23" s="164">
        <f t="shared" si="5"/>
        <v>52</v>
      </c>
      <c r="O23" s="165">
        <v>1</v>
      </c>
      <c r="P23" s="166">
        <f>IF(O23=0,0,O23/K23)</f>
        <v>1</v>
      </c>
      <c r="Q23" s="164">
        <f>N23*P23</f>
        <v>52</v>
      </c>
      <c r="R23" s="164">
        <f t="shared" si="3"/>
        <v>52</v>
      </c>
      <c r="S23" s="164">
        <f t="shared" si="4"/>
        <v>52</v>
      </c>
      <c r="T23" s="82"/>
      <c r="U23" s="77"/>
    </row>
    <row r="24" spans="2:21" ht="124.5" thickBot="1">
      <c r="B24" s="243" t="s">
        <v>63</v>
      </c>
      <c r="C24" s="244">
        <f>+'[1]Traz Hallazgos'!B17</f>
        <v>1503002</v>
      </c>
      <c r="D24" s="242" t="s">
        <v>99</v>
      </c>
      <c r="E24" s="242" t="s">
        <v>100</v>
      </c>
      <c r="F24" s="239" t="s">
        <v>101</v>
      </c>
      <c r="G24" s="78" t="s">
        <v>202</v>
      </c>
      <c r="H24" s="73" t="s">
        <v>327</v>
      </c>
      <c r="I24" s="74" t="s">
        <v>203</v>
      </c>
      <c r="J24" s="74" t="s">
        <v>204</v>
      </c>
      <c r="K24" s="75">
        <v>1</v>
      </c>
      <c r="L24" s="76">
        <v>40452</v>
      </c>
      <c r="M24" s="76">
        <v>40816</v>
      </c>
      <c r="N24" s="134">
        <f t="shared" si="5"/>
        <v>52</v>
      </c>
      <c r="O24" s="75">
        <v>1</v>
      </c>
      <c r="P24" s="141">
        <f t="shared" si="1"/>
        <v>1</v>
      </c>
      <c r="Q24" s="134">
        <f t="shared" si="2"/>
        <v>52</v>
      </c>
      <c r="R24" s="134">
        <f t="shared" si="3"/>
        <v>52</v>
      </c>
      <c r="S24" s="134">
        <f t="shared" si="4"/>
        <v>52</v>
      </c>
      <c r="T24" s="63" t="s">
        <v>267</v>
      </c>
      <c r="U24" s="77"/>
    </row>
    <row r="25" spans="2:21" ht="45">
      <c r="B25" s="306" t="s">
        <v>5</v>
      </c>
      <c r="C25" s="280">
        <f>+'[1]Traz Hallazgos'!B18</f>
        <v>1704002</v>
      </c>
      <c r="D25" s="277" t="s">
        <v>102</v>
      </c>
      <c r="E25" s="277" t="s">
        <v>103</v>
      </c>
      <c r="F25" s="294" t="s">
        <v>104</v>
      </c>
      <c r="G25" s="287" t="s">
        <v>238</v>
      </c>
      <c r="H25" s="287" t="s">
        <v>239</v>
      </c>
      <c r="I25" s="86" t="s">
        <v>322</v>
      </c>
      <c r="J25" s="86" t="s">
        <v>288</v>
      </c>
      <c r="K25" s="140">
        <v>1</v>
      </c>
      <c r="L25" s="182">
        <v>40575</v>
      </c>
      <c r="M25" s="182">
        <v>40724</v>
      </c>
      <c r="N25" s="135">
        <f t="shared" si="5"/>
        <v>21.285714285714285</v>
      </c>
      <c r="O25" s="140">
        <v>1</v>
      </c>
      <c r="P25" s="167">
        <f t="shared" si="1"/>
        <v>1</v>
      </c>
      <c r="Q25" s="135">
        <f t="shared" si="2"/>
        <v>21.285714285714285</v>
      </c>
      <c r="R25" s="135">
        <f t="shared" si="3"/>
        <v>21.285714285714285</v>
      </c>
      <c r="S25" s="135">
        <f t="shared" si="4"/>
        <v>21.285714285714285</v>
      </c>
      <c r="T25" s="91" t="s">
        <v>259</v>
      </c>
      <c r="U25" s="77"/>
    </row>
    <row r="26" spans="2:21" ht="111" customHeight="1" thickBot="1">
      <c r="B26" s="307"/>
      <c r="C26" s="308"/>
      <c r="D26" s="299"/>
      <c r="E26" s="299"/>
      <c r="F26" s="296"/>
      <c r="G26" s="289"/>
      <c r="H26" s="289"/>
      <c r="I26" s="158" t="s">
        <v>286</v>
      </c>
      <c r="J26" s="178" t="s">
        <v>240</v>
      </c>
      <c r="K26" s="165">
        <v>1</v>
      </c>
      <c r="L26" s="180">
        <v>40603</v>
      </c>
      <c r="M26" s="180">
        <v>40724</v>
      </c>
      <c r="N26" s="164">
        <f t="shared" si="5"/>
        <v>17.285714285714285</v>
      </c>
      <c r="O26" s="165">
        <v>0.98</v>
      </c>
      <c r="P26" s="166">
        <f>IF(O26=0,0,O26/K26)</f>
        <v>0.98</v>
      </c>
      <c r="Q26" s="164">
        <f>N26*P26</f>
        <v>16.939999999999998</v>
      </c>
      <c r="R26" s="164">
        <f t="shared" si="3"/>
        <v>16.939999999999998</v>
      </c>
      <c r="S26" s="164">
        <f t="shared" si="4"/>
        <v>17.285714285714285</v>
      </c>
      <c r="T26" s="82" t="s">
        <v>163</v>
      </c>
      <c r="U26" s="77"/>
    </row>
    <row r="27" spans="2:21" ht="45">
      <c r="B27" s="306" t="s">
        <v>64</v>
      </c>
      <c r="C27" s="280">
        <f>+'[1]Traz Hallazgos'!B19</f>
        <v>1903003</v>
      </c>
      <c r="D27" s="277" t="s">
        <v>105</v>
      </c>
      <c r="E27" s="277" t="s">
        <v>106</v>
      </c>
      <c r="F27" s="294" t="s">
        <v>107</v>
      </c>
      <c r="G27" s="287" t="s">
        <v>241</v>
      </c>
      <c r="H27" s="287" t="s">
        <v>260</v>
      </c>
      <c r="I27" s="86" t="s">
        <v>287</v>
      </c>
      <c r="J27" s="86" t="s">
        <v>288</v>
      </c>
      <c r="K27" s="140">
        <v>1</v>
      </c>
      <c r="L27" s="182">
        <v>40575</v>
      </c>
      <c r="M27" s="182">
        <v>40602</v>
      </c>
      <c r="N27" s="135">
        <f t="shared" si="5"/>
        <v>3.857142857142857</v>
      </c>
      <c r="O27" s="140">
        <v>1</v>
      </c>
      <c r="P27" s="167">
        <f>IF(O27=0,0,O27/K27)</f>
        <v>1</v>
      </c>
      <c r="Q27" s="135">
        <f>N27*P27</f>
        <v>3.857142857142857</v>
      </c>
      <c r="R27" s="135">
        <f t="shared" si="3"/>
        <v>3.857142857142857</v>
      </c>
      <c r="S27" s="135">
        <f t="shared" si="4"/>
        <v>3.857142857142857</v>
      </c>
      <c r="T27" s="91" t="s">
        <v>259</v>
      </c>
      <c r="U27" s="77"/>
    </row>
    <row r="28" spans="2:21" ht="45.75" thickBot="1">
      <c r="B28" s="307"/>
      <c r="C28" s="308"/>
      <c r="D28" s="299"/>
      <c r="E28" s="299"/>
      <c r="F28" s="296"/>
      <c r="G28" s="289"/>
      <c r="H28" s="289"/>
      <c r="I28" s="158" t="s">
        <v>242</v>
      </c>
      <c r="J28" s="178" t="s">
        <v>240</v>
      </c>
      <c r="K28" s="165">
        <v>1</v>
      </c>
      <c r="L28" s="180">
        <v>40603</v>
      </c>
      <c r="M28" s="180">
        <v>40724</v>
      </c>
      <c r="N28" s="164">
        <f t="shared" si="5"/>
        <v>17.285714285714285</v>
      </c>
      <c r="O28" s="165">
        <v>0.98</v>
      </c>
      <c r="P28" s="166">
        <f>IF(O28=0,0,O28/K28)</f>
        <v>0.98</v>
      </c>
      <c r="Q28" s="164">
        <f>N28*P28</f>
        <v>16.939999999999998</v>
      </c>
      <c r="R28" s="164">
        <f t="shared" si="3"/>
        <v>16.939999999999998</v>
      </c>
      <c r="S28" s="164">
        <f t="shared" si="4"/>
        <v>17.285714285714285</v>
      </c>
      <c r="T28" s="82" t="s">
        <v>163</v>
      </c>
      <c r="U28" s="77"/>
    </row>
    <row r="29" spans="2:21" ht="56.25">
      <c r="B29" s="306" t="s">
        <v>65</v>
      </c>
      <c r="C29" s="280">
        <f>+'[1]Traz Hallazgos'!B20</f>
        <v>1601003</v>
      </c>
      <c r="D29" s="277" t="s">
        <v>108</v>
      </c>
      <c r="E29" s="277" t="s">
        <v>109</v>
      </c>
      <c r="F29" s="294" t="s">
        <v>110</v>
      </c>
      <c r="G29" s="287" t="s">
        <v>205</v>
      </c>
      <c r="H29" s="287" t="s">
        <v>206</v>
      </c>
      <c r="I29" s="86" t="s">
        <v>289</v>
      </c>
      <c r="J29" s="86" t="s">
        <v>288</v>
      </c>
      <c r="K29" s="140">
        <v>1</v>
      </c>
      <c r="L29" s="182">
        <v>40452</v>
      </c>
      <c r="M29" s="191">
        <v>40543</v>
      </c>
      <c r="N29" s="135">
        <f t="shared" si="5"/>
        <v>13</v>
      </c>
      <c r="O29" s="188">
        <v>1</v>
      </c>
      <c r="P29" s="167">
        <f aca="true" t="shared" si="6" ref="P29:P59">IF(O29=0,0,O29/K29)</f>
        <v>1</v>
      </c>
      <c r="Q29" s="135">
        <f aca="true" t="shared" si="7" ref="Q29:Q59">N29*P29</f>
        <v>13</v>
      </c>
      <c r="R29" s="135">
        <f aca="true" t="shared" si="8" ref="R29:R65">IF(M29&lt;=$H$10,Q29,0)</f>
        <v>13</v>
      </c>
      <c r="S29" s="135">
        <f aca="true" t="shared" si="9" ref="S29:S65">IF($H$10&gt;=M29,N29,0)</f>
        <v>13</v>
      </c>
      <c r="T29" s="91" t="s">
        <v>270</v>
      </c>
      <c r="U29" s="77"/>
    </row>
    <row r="30" spans="2:21" ht="34.5" thickBot="1">
      <c r="B30" s="307"/>
      <c r="C30" s="308"/>
      <c r="D30" s="299"/>
      <c r="E30" s="299"/>
      <c r="F30" s="296"/>
      <c r="G30" s="289"/>
      <c r="H30" s="289"/>
      <c r="I30" s="178" t="s">
        <v>208</v>
      </c>
      <c r="J30" s="178" t="s">
        <v>207</v>
      </c>
      <c r="K30" s="184">
        <v>1</v>
      </c>
      <c r="L30" s="180">
        <v>40452</v>
      </c>
      <c r="M30" s="190">
        <v>40543</v>
      </c>
      <c r="N30" s="164">
        <f t="shared" si="5"/>
        <v>13</v>
      </c>
      <c r="O30" s="185">
        <v>1</v>
      </c>
      <c r="P30" s="166">
        <f t="shared" si="6"/>
        <v>1</v>
      </c>
      <c r="Q30" s="164">
        <f t="shared" si="7"/>
        <v>13</v>
      </c>
      <c r="R30" s="164">
        <f t="shared" si="8"/>
        <v>13</v>
      </c>
      <c r="S30" s="164">
        <f t="shared" si="9"/>
        <v>13</v>
      </c>
      <c r="T30" s="82"/>
      <c r="U30" s="77"/>
    </row>
    <row r="31" spans="2:20" ht="47.25" customHeight="1">
      <c r="B31" s="306" t="s">
        <v>66</v>
      </c>
      <c r="C31" s="280">
        <f>+'[1]Traz Hallazgos'!B21</f>
        <v>2202001</v>
      </c>
      <c r="D31" s="277" t="s">
        <v>111</v>
      </c>
      <c r="E31" s="277" t="s">
        <v>112</v>
      </c>
      <c r="F31" s="294" t="s">
        <v>113</v>
      </c>
      <c r="G31" s="287" t="s">
        <v>272</v>
      </c>
      <c r="H31" s="287" t="s">
        <v>273</v>
      </c>
      <c r="I31" s="86" t="s">
        <v>274</v>
      </c>
      <c r="J31" s="86" t="s">
        <v>335</v>
      </c>
      <c r="K31" s="140">
        <v>1</v>
      </c>
      <c r="L31" s="182">
        <v>40452</v>
      </c>
      <c r="M31" s="182">
        <v>40724</v>
      </c>
      <c r="N31" s="135">
        <f t="shared" si="5"/>
        <v>38.857142857142854</v>
      </c>
      <c r="O31" s="140">
        <v>1</v>
      </c>
      <c r="P31" s="167">
        <f t="shared" si="6"/>
        <v>1</v>
      </c>
      <c r="Q31" s="135">
        <f t="shared" si="7"/>
        <v>38.857142857142854</v>
      </c>
      <c r="R31" s="135">
        <f t="shared" si="8"/>
        <v>38.857142857142854</v>
      </c>
      <c r="S31" s="135">
        <f t="shared" si="9"/>
        <v>38.857142857142854</v>
      </c>
      <c r="T31" s="91" t="s">
        <v>277</v>
      </c>
    </row>
    <row r="32" spans="2:20" ht="34.5" thickBot="1">
      <c r="B32" s="307"/>
      <c r="C32" s="308"/>
      <c r="D32" s="299"/>
      <c r="E32" s="299"/>
      <c r="F32" s="296"/>
      <c r="G32" s="289"/>
      <c r="H32" s="289"/>
      <c r="I32" s="158" t="s">
        <v>275</v>
      </c>
      <c r="J32" s="178" t="s">
        <v>276</v>
      </c>
      <c r="K32" s="165">
        <v>1</v>
      </c>
      <c r="L32" s="180">
        <v>40452</v>
      </c>
      <c r="M32" s="180">
        <v>40724</v>
      </c>
      <c r="N32" s="164">
        <f t="shared" si="5"/>
        <v>38.857142857142854</v>
      </c>
      <c r="O32" s="165">
        <v>1</v>
      </c>
      <c r="P32" s="166">
        <f t="shared" si="6"/>
        <v>1</v>
      </c>
      <c r="Q32" s="164">
        <f t="shared" si="7"/>
        <v>38.857142857142854</v>
      </c>
      <c r="R32" s="164">
        <f t="shared" si="8"/>
        <v>38.857142857142854</v>
      </c>
      <c r="S32" s="164">
        <f t="shared" si="9"/>
        <v>38.857142857142854</v>
      </c>
      <c r="T32" s="82" t="s">
        <v>271</v>
      </c>
    </row>
    <row r="33" spans="2:20" ht="123.75">
      <c r="B33" s="306" t="s">
        <v>67</v>
      </c>
      <c r="C33" s="280">
        <f>+'[1]Traz Hallazgos'!B22</f>
        <v>1903001</v>
      </c>
      <c r="D33" s="277" t="s">
        <v>114</v>
      </c>
      <c r="E33" s="277" t="s">
        <v>115</v>
      </c>
      <c r="F33" s="294" t="s">
        <v>116</v>
      </c>
      <c r="G33" s="86" t="s">
        <v>211</v>
      </c>
      <c r="H33" s="86" t="s">
        <v>209</v>
      </c>
      <c r="I33" s="86" t="s">
        <v>328</v>
      </c>
      <c r="J33" s="86" t="s">
        <v>210</v>
      </c>
      <c r="K33" s="87">
        <v>4</v>
      </c>
      <c r="L33" s="182">
        <v>40452</v>
      </c>
      <c r="M33" s="182">
        <v>40816</v>
      </c>
      <c r="N33" s="135">
        <f t="shared" si="5"/>
        <v>52</v>
      </c>
      <c r="O33" s="87">
        <v>4</v>
      </c>
      <c r="P33" s="167">
        <f t="shared" si="6"/>
        <v>1</v>
      </c>
      <c r="Q33" s="135">
        <f t="shared" si="7"/>
        <v>52</v>
      </c>
      <c r="R33" s="135">
        <f t="shared" si="8"/>
        <v>52</v>
      </c>
      <c r="S33" s="135">
        <f t="shared" si="9"/>
        <v>52</v>
      </c>
      <c r="T33" s="91" t="s">
        <v>270</v>
      </c>
    </row>
    <row r="34" spans="2:20" ht="168.75">
      <c r="B34" s="311"/>
      <c r="C34" s="281"/>
      <c r="D34" s="278"/>
      <c r="E34" s="278"/>
      <c r="F34" s="295"/>
      <c r="G34" s="216" t="s">
        <v>215</v>
      </c>
      <c r="H34" s="216" t="s">
        <v>212</v>
      </c>
      <c r="I34" s="216" t="s">
        <v>213</v>
      </c>
      <c r="J34" s="216" t="s">
        <v>214</v>
      </c>
      <c r="K34" s="217">
        <v>1</v>
      </c>
      <c r="L34" s="67">
        <v>40382</v>
      </c>
      <c r="M34" s="67">
        <v>40801</v>
      </c>
      <c r="N34" s="172">
        <f t="shared" si="5"/>
        <v>59.857142857142854</v>
      </c>
      <c r="O34" s="217">
        <v>1</v>
      </c>
      <c r="P34" s="173">
        <f t="shared" si="6"/>
        <v>1</v>
      </c>
      <c r="Q34" s="172">
        <f t="shared" si="7"/>
        <v>59.857142857142854</v>
      </c>
      <c r="R34" s="172">
        <f t="shared" si="8"/>
        <v>59.857142857142854</v>
      </c>
      <c r="S34" s="172">
        <f t="shared" si="9"/>
        <v>59.857142857142854</v>
      </c>
      <c r="T34" s="174" t="s">
        <v>164</v>
      </c>
    </row>
    <row r="35" spans="2:20" ht="150.75" customHeight="1" thickBot="1">
      <c r="B35" s="307"/>
      <c r="C35" s="308"/>
      <c r="D35" s="299"/>
      <c r="E35" s="299"/>
      <c r="F35" s="296"/>
      <c r="G35" s="157" t="s">
        <v>279</v>
      </c>
      <c r="H35" s="157" t="s">
        <v>281</v>
      </c>
      <c r="I35" s="178" t="s">
        <v>282</v>
      </c>
      <c r="J35" s="178" t="s">
        <v>280</v>
      </c>
      <c r="K35" s="165">
        <v>1</v>
      </c>
      <c r="L35" s="180">
        <v>40452</v>
      </c>
      <c r="M35" s="180">
        <v>40816</v>
      </c>
      <c r="N35" s="198">
        <f t="shared" si="5"/>
        <v>52</v>
      </c>
      <c r="O35" s="208">
        <v>0.4</v>
      </c>
      <c r="P35" s="209">
        <f>IF(O35=0,0,O35/K35)</f>
        <v>0.4</v>
      </c>
      <c r="Q35" s="198">
        <f>N35*P35</f>
        <v>20.8</v>
      </c>
      <c r="R35" s="164">
        <f t="shared" si="8"/>
        <v>20.8</v>
      </c>
      <c r="S35" s="164">
        <f t="shared" si="9"/>
        <v>52</v>
      </c>
      <c r="T35" s="82" t="s">
        <v>271</v>
      </c>
    </row>
    <row r="36" spans="2:20" ht="67.5">
      <c r="B36" s="306" t="s">
        <v>68</v>
      </c>
      <c r="C36" s="280">
        <f>+'[1]Traz Hallazgos'!B23</f>
        <v>1402004</v>
      </c>
      <c r="D36" s="277" t="s">
        <v>117</v>
      </c>
      <c r="E36" s="277" t="s">
        <v>118</v>
      </c>
      <c r="F36" s="294" t="s">
        <v>119</v>
      </c>
      <c r="G36" s="83" t="s">
        <v>329</v>
      </c>
      <c r="H36" s="83" t="s">
        <v>330</v>
      </c>
      <c r="I36" s="86" t="s">
        <v>216</v>
      </c>
      <c r="J36" s="86" t="s">
        <v>217</v>
      </c>
      <c r="K36" s="88">
        <v>1</v>
      </c>
      <c r="L36" s="182">
        <v>40452</v>
      </c>
      <c r="M36" s="182">
        <v>40816</v>
      </c>
      <c r="N36" s="135">
        <f>(M36-L36)/7</f>
        <v>52</v>
      </c>
      <c r="O36" s="140">
        <v>1</v>
      </c>
      <c r="P36" s="167">
        <f t="shared" si="6"/>
        <v>1</v>
      </c>
      <c r="Q36" s="135">
        <f t="shared" si="7"/>
        <v>52</v>
      </c>
      <c r="R36" s="135">
        <f t="shared" si="8"/>
        <v>52</v>
      </c>
      <c r="S36" s="135">
        <f t="shared" si="9"/>
        <v>52</v>
      </c>
      <c r="T36" s="91" t="s">
        <v>164</v>
      </c>
    </row>
    <row r="37" spans="2:20" ht="34.5" thickBot="1">
      <c r="B37" s="307"/>
      <c r="C37" s="308"/>
      <c r="D37" s="299"/>
      <c r="E37" s="299"/>
      <c r="F37" s="296"/>
      <c r="G37" s="218" t="s">
        <v>290</v>
      </c>
      <c r="H37" s="219" t="s">
        <v>291</v>
      </c>
      <c r="I37" s="219" t="s">
        <v>292</v>
      </c>
      <c r="J37" s="178" t="s">
        <v>293</v>
      </c>
      <c r="K37" s="184">
        <v>1</v>
      </c>
      <c r="L37" s="180">
        <v>40452</v>
      </c>
      <c r="M37" s="180">
        <v>40816</v>
      </c>
      <c r="N37" s="164">
        <f>(M37-L37)/7</f>
        <v>52</v>
      </c>
      <c r="O37" s="165">
        <v>1</v>
      </c>
      <c r="P37" s="166">
        <f t="shared" si="6"/>
        <v>1</v>
      </c>
      <c r="Q37" s="164">
        <f t="shared" si="7"/>
        <v>52</v>
      </c>
      <c r="R37" s="164">
        <f t="shared" si="8"/>
        <v>52</v>
      </c>
      <c r="S37" s="164">
        <f t="shared" si="9"/>
        <v>52</v>
      </c>
      <c r="T37" s="82" t="s">
        <v>164</v>
      </c>
    </row>
    <row r="38" spans="2:20" ht="307.5" customHeight="1" thickBot="1">
      <c r="B38" s="245" t="s">
        <v>69</v>
      </c>
      <c r="C38" s="248">
        <f>+'[1]Traz Hallazgos'!B24</f>
        <v>1402007</v>
      </c>
      <c r="D38" s="246" t="s">
        <v>120</v>
      </c>
      <c r="E38" s="246" t="s">
        <v>121</v>
      </c>
      <c r="F38" s="239" t="s">
        <v>122</v>
      </c>
      <c r="G38" s="80" t="s">
        <v>341</v>
      </c>
      <c r="H38" s="80" t="s">
        <v>340</v>
      </c>
      <c r="I38" s="74" t="s">
        <v>344</v>
      </c>
      <c r="J38" s="74" t="s">
        <v>345</v>
      </c>
      <c r="K38" s="79">
        <v>1</v>
      </c>
      <c r="L38" s="76">
        <v>40452</v>
      </c>
      <c r="M38" s="76">
        <v>40816</v>
      </c>
      <c r="N38" s="134">
        <f>(M38-L38)/7</f>
        <v>52</v>
      </c>
      <c r="O38" s="81">
        <v>1</v>
      </c>
      <c r="P38" s="141">
        <f t="shared" si="6"/>
        <v>1</v>
      </c>
      <c r="Q38" s="134">
        <f t="shared" si="7"/>
        <v>52</v>
      </c>
      <c r="R38" s="134">
        <f t="shared" si="8"/>
        <v>52</v>
      </c>
      <c r="S38" s="134">
        <f t="shared" si="9"/>
        <v>52</v>
      </c>
      <c r="T38" s="63" t="s">
        <v>164</v>
      </c>
    </row>
    <row r="39" spans="2:20" ht="299.25" customHeight="1" thickBot="1">
      <c r="B39" s="245" t="s">
        <v>70</v>
      </c>
      <c r="C39" s="248">
        <f>+'[1]Traz Hallazgos'!B25</f>
        <v>1402007</v>
      </c>
      <c r="D39" s="246" t="s">
        <v>123</v>
      </c>
      <c r="E39" s="246" t="s">
        <v>124</v>
      </c>
      <c r="F39" s="239" t="s">
        <v>125</v>
      </c>
      <c r="G39" s="39" t="s">
        <v>346</v>
      </c>
      <c r="H39" s="39" t="s">
        <v>343</v>
      </c>
      <c r="I39" s="39" t="s">
        <v>342</v>
      </c>
      <c r="J39" s="39" t="s">
        <v>183</v>
      </c>
      <c r="K39" s="39">
        <v>4</v>
      </c>
      <c r="L39" s="84">
        <v>40452</v>
      </c>
      <c r="M39" s="84">
        <v>40816</v>
      </c>
      <c r="N39" s="136">
        <f aca="true" t="shared" si="10" ref="N39:N59">(M39-L39)/7</f>
        <v>52</v>
      </c>
      <c r="O39" s="129">
        <v>4</v>
      </c>
      <c r="P39" s="142">
        <f t="shared" si="6"/>
        <v>1</v>
      </c>
      <c r="Q39" s="136">
        <f t="shared" si="7"/>
        <v>52</v>
      </c>
      <c r="R39" s="136">
        <f t="shared" si="8"/>
        <v>52</v>
      </c>
      <c r="S39" s="136">
        <f t="shared" si="9"/>
        <v>52</v>
      </c>
      <c r="T39" s="85" t="s">
        <v>164</v>
      </c>
    </row>
    <row r="40" spans="2:20" ht="79.5" thickBot="1">
      <c r="B40" s="245" t="s">
        <v>71</v>
      </c>
      <c r="C40" s="248">
        <f>+'[1]Traz Hallazgos'!B26</f>
        <v>1405001</v>
      </c>
      <c r="D40" s="247" t="s">
        <v>126</v>
      </c>
      <c r="E40" s="246" t="s">
        <v>127</v>
      </c>
      <c r="F40" s="239" t="s">
        <v>128</v>
      </c>
      <c r="G40" s="283" t="s">
        <v>220</v>
      </c>
      <c r="H40" s="283" t="s">
        <v>323</v>
      </c>
      <c r="I40" s="283" t="s">
        <v>218</v>
      </c>
      <c r="J40" s="283" t="s">
        <v>219</v>
      </c>
      <c r="K40" s="283">
        <v>4</v>
      </c>
      <c r="L40" s="285">
        <v>40452</v>
      </c>
      <c r="M40" s="285">
        <v>40816</v>
      </c>
      <c r="N40" s="275">
        <f>(M40-L40)/7</f>
        <v>52</v>
      </c>
      <c r="O40" s="283">
        <v>4</v>
      </c>
      <c r="P40" s="316">
        <f>IF(O40=0,0,O40/K40)</f>
        <v>1</v>
      </c>
      <c r="Q40" s="275">
        <f>N40*P40</f>
        <v>52</v>
      </c>
      <c r="R40" s="275">
        <f t="shared" si="8"/>
        <v>52</v>
      </c>
      <c r="S40" s="275">
        <f t="shared" si="9"/>
        <v>52</v>
      </c>
      <c r="T40" s="314" t="s">
        <v>164</v>
      </c>
    </row>
    <row r="41" spans="2:20" ht="231.75" customHeight="1" thickBot="1">
      <c r="B41" s="250" t="s">
        <v>72</v>
      </c>
      <c r="C41" s="249">
        <f>+'[1]Traz Hallazgos'!B27</f>
        <v>1404004</v>
      </c>
      <c r="D41" s="247" t="s">
        <v>129</v>
      </c>
      <c r="E41" s="247" t="s">
        <v>130</v>
      </c>
      <c r="F41" s="239" t="s">
        <v>131</v>
      </c>
      <c r="G41" s="284"/>
      <c r="H41" s="284"/>
      <c r="I41" s="284"/>
      <c r="J41" s="284"/>
      <c r="K41" s="284"/>
      <c r="L41" s="286"/>
      <c r="M41" s="286"/>
      <c r="N41" s="276"/>
      <c r="O41" s="284"/>
      <c r="P41" s="317"/>
      <c r="Q41" s="276"/>
      <c r="R41" s="276">
        <f t="shared" si="8"/>
        <v>0</v>
      </c>
      <c r="S41" s="276">
        <f t="shared" si="9"/>
        <v>0</v>
      </c>
      <c r="T41" s="315"/>
    </row>
    <row r="42" spans="2:20" ht="124.5" thickBot="1">
      <c r="B42" s="250" t="s">
        <v>73</v>
      </c>
      <c r="C42" s="249">
        <f>+'[1]Traz Hallazgos'!B28</f>
        <v>1404004</v>
      </c>
      <c r="D42" s="247" t="s">
        <v>132</v>
      </c>
      <c r="E42" s="247" t="s">
        <v>133</v>
      </c>
      <c r="F42" s="239" t="s">
        <v>134</v>
      </c>
      <c r="G42" s="80" t="s">
        <v>221</v>
      </c>
      <c r="H42" s="80" t="s">
        <v>222</v>
      </c>
      <c r="I42" s="86" t="s">
        <v>223</v>
      </c>
      <c r="J42" s="86" t="s">
        <v>183</v>
      </c>
      <c r="K42" s="87">
        <v>1</v>
      </c>
      <c r="L42" s="76">
        <v>40452</v>
      </c>
      <c r="M42" s="76">
        <v>40483</v>
      </c>
      <c r="N42" s="134">
        <f t="shared" si="10"/>
        <v>4.428571428571429</v>
      </c>
      <c r="O42" s="75">
        <v>1</v>
      </c>
      <c r="P42" s="141">
        <f t="shared" si="6"/>
        <v>1</v>
      </c>
      <c r="Q42" s="134">
        <f t="shared" si="7"/>
        <v>4.428571428571429</v>
      </c>
      <c r="R42" s="134">
        <f t="shared" si="8"/>
        <v>4.428571428571429</v>
      </c>
      <c r="S42" s="134">
        <f t="shared" si="9"/>
        <v>4.428571428571429</v>
      </c>
      <c r="T42" s="63" t="s">
        <v>84</v>
      </c>
    </row>
    <row r="43" spans="2:20" ht="90.75" thickBot="1">
      <c r="B43" s="250" t="s">
        <v>74</v>
      </c>
      <c r="C43" s="249" t="str">
        <f>+'[1]Traz Hallazgos'!B29</f>
        <v>1401008y 1402007</v>
      </c>
      <c r="D43" s="247" t="s">
        <v>135</v>
      </c>
      <c r="E43" s="247" t="s">
        <v>136</v>
      </c>
      <c r="F43" s="239" t="s">
        <v>137</v>
      </c>
      <c r="G43" s="73" t="s">
        <v>234</v>
      </c>
      <c r="H43" s="80" t="s">
        <v>235</v>
      </c>
      <c r="I43" s="86" t="s">
        <v>237</v>
      </c>
      <c r="J43" s="86" t="s">
        <v>236</v>
      </c>
      <c r="K43" s="88">
        <v>1</v>
      </c>
      <c r="L43" s="76">
        <v>40452</v>
      </c>
      <c r="M43" s="76">
        <v>40787</v>
      </c>
      <c r="N43" s="135">
        <f t="shared" si="10"/>
        <v>47.857142857142854</v>
      </c>
      <c r="O43" s="140">
        <v>1</v>
      </c>
      <c r="P43" s="141">
        <f t="shared" si="6"/>
        <v>1</v>
      </c>
      <c r="Q43" s="134">
        <f t="shared" si="7"/>
        <v>47.857142857142854</v>
      </c>
      <c r="R43" s="134">
        <f t="shared" si="8"/>
        <v>47.857142857142854</v>
      </c>
      <c r="S43" s="134">
        <f t="shared" si="9"/>
        <v>47.857142857142854</v>
      </c>
      <c r="T43" s="63" t="s">
        <v>164</v>
      </c>
    </row>
    <row r="44" spans="2:20" ht="67.5">
      <c r="B44" s="306" t="s">
        <v>75</v>
      </c>
      <c r="C44" s="300">
        <f>+'[1]Traz Hallazgos'!B30</f>
        <v>2202004</v>
      </c>
      <c r="D44" s="300" t="s">
        <v>138</v>
      </c>
      <c r="E44" s="300" t="s">
        <v>139</v>
      </c>
      <c r="F44" s="294" t="s">
        <v>140</v>
      </c>
      <c r="G44" s="287" t="s">
        <v>294</v>
      </c>
      <c r="H44" s="287" t="s">
        <v>295</v>
      </c>
      <c r="I44" s="86" t="s">
        <v>298</v>
      </c>
      <c r="J44" s="86" t="s">
        <v>297</v>
      </c>
      <c r="K44" s="87">
        <v>1</v>
      </c>
      <c r="L44" s="182">
        <v>40452</v>
      </c>
      <c r="M44" s="182">
        <v>40543</v>
      </c>
      <c r="N44" s="135">
        <f t="shared" si="10"/>
        <v>13</v>
      </c>
      <c r="O44" s="87">
        <v>1</v>
      </c>
      <c r="P44" s="167">
        <f t="shared" si="6"/>
        <v>1</v>
      </c>
      <c r="Q44" s="135">
        <f t="shared" si="7"/>
        <v>13</v>
      </c>
      <c r="R44" s="135">
        <f t="shared" si="8"/>
        <v>13</v>
      </c>
      <c r="S44" s="135">
        <f t="shared" si="9"/>
        <v>13</v>
      </c>
      <c r="T44" s="91" t="s">
        <v>165</v>
      </c>
    </row>
    <row r="45" spans="2:20" ht="123.75">
      <c r="B45" s="311"/>
      <c r="C45" s="301"/>
      <c r="D45" s="301"/>
      <c r="E45" s="301"/>
      <c r="F45" s="295"/>
      <c r="G45" s="288"/>
      <c r="H45" s="288"/>
      <c r="I45" s="216" t="s">
        <v>324</v>
      </c>
      <c r="J45" s="216" t="s">
        <v>183</v>
      </c>
      <c r="K45" s="217">
        <v>1</v>
      </c>
      <c r="L45" s="67">
        <v>40452</v>
      </c>
      <c r="M45" s="67">
        <v>40543</v>
      </c>
      <c r="N45" s="172">
        <f>(M45-L45)/7</f>
        <v>13</v>
      </c>
      <c r="O45" s="217">
        <v>1</v>
      </c>
      <c r="P45" s="173">
        <f>IF(O45=0,0,O45/K45)</f>
        <v>1</v>
      </c>
      <c r="Q45" s="172">
        <f>N45*P45</f>
        <v>13</v>
      </c>
      <c r="R45" s="172">
        <f t="shared" si="8"/>
        <v>13</v>
      </c>
      <c r="S45" s="172">
        <f t="shared" si="9"/>
        <v>13</v>
      </c>
      <c r="T45" s="174"/>
    </row>
    <row r="46" spans="2:20" ht="81" customHeight="1">
      <c r="B46" s="311"/>
      <c r="C46" s="301"/>
      <c r="D46" s="301"/>
      <c r="E46" s="301"/>
      <c r="F46" s="295"/>
      <c r="G46" s="288"/>
      <c r="H46" s="288"/>
      <c r="I46" s="216" t="s">
        <v>296</v>
      </c>
      <c r="J46" s="216" t="s">
        <v>299</v>
      </c>
      <c r="K46" s="217">
        <v>3</v>
      </c>
      <c r="L46" s="67">
        <v>40452</v>
      </c>
      <c r="M46" s="67">
        <v>40632</v>
      </c>
      <c r="N46" s="172">
        <f>(M46-L46)/7</f>
        <v>25.714285714285715</v>
      </c>
      <c r="O46" s="217">
        <v>3</v>
      </c>
      <c r="P46" s="173">
        <f>IF(O46=0,0,O46/K46)</f>
        <v>1</v>
      </c>
      <c r="Q46" s="172">
        <f>N46*P46</f>
        <v>25.714285714285715</v>
      </c>
      <c r="R46" s="172">
        <f t="shared" si="8"/>
        <v>25.714285714285715</v>
      </c>
      <c r="S46" s="172">
        <f t="shared" si="9"/>
        <v>25.714285714285715</v>
      </c>
      <c r="T46" s="174" t="s">
        <v>165</v>
      </c>
    </row>
    <row r="47" spans="2:20" ht="75.75" customHeight="1" thickBot="1">
      <c r="B47" s="307"/>
      <c r="C47" s="302"/>
      <c r="D47" s="302"/>
      <c r="E47" s="302"/>
      <c r="F47" s="296"/>
      <c r="G47" s="289"/>
      <c r="H47" s="289"/>
      <c r="I47" s="220" t="s">
        <v>325</v>
      </c>
      <c r="J47" s="220" t="s">
        <v>300</v>
      </c>
      <c r="K47" s="221">
        <v>1</v>
      </c>
      <c r="L47" s="180">
        <v>40452</v>
      </c>
      <c r="M47" s="180">
        <v>40543</v>
      </c>
      <c r="N47" s="198">
        <f>(M47-L47)/7</f>
        <v>13</v>
      </c>
      <c r="O47" s="222">
        <v>1</v>
      </c>
      <c r="P47" s="209">
        <f>IF(O47=0,0,O47/K47)</f>
        <v>1</v>
      </c>
      <c r="Q47" s="198">
        <f>N47*P47</f>
        <v>13</v>
      </c>
      <c r="R47" s="164">
        <f t="shared" si="8"/>
        <v>13</v>
      </c>
      <c r="S47" s="164">
        <f t="shared" si="9"/>
        <v>13</v>
      </c>
      <c r="T47" s="82"/>
    </row>
    <row r="48" spans="2:20" ht="149.25" customHeight="1" thickBot="1">
      <c r="B48" s="245" t="s">
        <v>76</v>
      </c>
      <c r="C48" s="248">
        <f>+'[1]Traz Hallazgos'!B31</f>
        <v>2202100</v>
      </c>
      <c r="D48" s="246" t="s">
        <v>141</v>
      </c>
      <c r="E48" s="246" t="s">
        <v>142</v>
      </c>
      <c r="F48" s="239" t="s">
        <v>143</v>
      </c>
      <c r="G48" s="83" t="s">
        <v>332</v>
      </c>
      <c r="H48" s="80" t="s">
        <v>333</v>
      </c>
      <c r="I48" s="86" t="s">
        <v>334</v>
      </c>
      <c r="J48" s="86" t="s">
        <v>278</v>
      </c>
      <c r="K48" s="87">
        <v>1</v>
      </c>
      <c r="L48" s="76">
        <v>40452</v>
      </c>
      <c r="M48" s="76">
        <v>40816</v>
      </c>
      <c r="N48" s="134">
        <f t="shared" si="10"/>
        <v>52</v>
      </c>
      <c r="O48" s="75">
        <v>1</v>
      </c>
      <c r="P48" s="141">
        <f t="shared" si="6"/>
        <v>1</v>
      </c>
      <c r="Q48" s="134">
        <f t="shared" si="7"/>
        <v>52</v>
      </c>
      <c r="R48" s="134">
        <f t="shared" si="8"/>
        <v>52</v>
      </c>
      <c r="S48" s="134">
        <f t="shared" si="9"/>
        <v>52</v>
      </c>
      <c r="T48" s="63" t="s">
        <v>166</v>
      </c>
    </row>
    <row r="49" spans="2:20" ht="146.25">
      <c r="B49" s="312" t="s">
        <v>77</v>
      </c>
      <c r="C49" s="277">
        <f>+'[1]Traz Hallazgos'!B32</f>
        <v>1402004</v>
      </c>
      <c r="D49" s="277" t="s">
        <v>144</v>
      </c>
      <c r="E49" s="277" t="s">
        <v>145</v>
      </c>
      <c r="F49" s="294" t="s">
        <v>146</v>
      </c>
      <c r="G49" s="83" t="s">
        <v>326</v>
      </c>
      <c r="H49" s="86" t="s">
        <v>224</v>
      </c>
      <c r="I49" s="86" t="s">
        <v>226</v>
      </c>
      <c r="J49" s="86" t="s">
        <v>225</v>
      </c>
      <c r="K49" s="223">
        <v>4</v>
      </c>
      <c r="L49" s="182">
        <v>40452</v>
      </c>
      <c r="M49" s="182">
        <v>40816</v>
      </c>
      <c r="N49" s="135">
        <f t="shared" si="10"/>
        <v>52</v>
      </c>
      <c r="O49" s="87">
        <v>4</v>
      </c>
      <c r="P49" s="167">
        <f t="shared" si="6"/>
        <v>1</v>
      </c>
      <c r="Q49" s="135">
        <f t="shared" si="7"/>
        <v>52</v>
      </c>
      <c r="R49" s="135">
        <f t="shared" si="8"/>
        <v>52</v>
      </c>
      <c r="S49" s="135">
        <f t="shared" si="9"/>
        <v>52</v>
      </c>
      <c r="T49" s="91" t="s">
        <v>164</v>
      </c>
    </row>
    <row r="50" spans="2:20" ht="321" customHeight="1" thickBot="1">
      <c r="B50" s="313"/>
      <c r="C50" s="299"/>
      <c r="D50" s="299"/>
      <c r="E50" s="299"/>
      <c r="F50" s="296"/>
      <c r="G50" s="219" t="s">
        <v>227</v>
      </c>
      <c r="H50" s="157" t="s">
        <v>228</v>
      </c>
      <c r="I50" s="157" t="s">
        <v>261</v>
      </c>
      <c r="J50" s="157" t="s">
        <v>229</v>
      </c>
      <c r="K50" s="165">
        <v>1</v>
      </c>
      <c r="L50" s="180">
        <v>40452</v>
      </c>
      <c r="M50" s="180">
        <v>40816</v>
      </c>
      <c r="N50" s="198">
        <f>(M50-L50)/7</f>
        <v>52</v>
      </c>
      <c r="O50" s="208">
        <v>1</v>
      </c>
      <c r="P50" s="209">
        <f>IF(O50=0,0,O50/K50)</f>
        <v>1</v>
      </c>
      <c r="Q50" s="198">
        <f>N50*P50</f>
        <v>52</v>
      </c>
      <c r="R50" s="164">
        <f t="shared" si="8"/>
        <v>52</v>
      </c>
      <c r="S50" s="164">
        <f t="shared" si="9"/>
        <v>52</v>
      </c>
      <c r="T50" s="82" t="s">
        <v>163</v>
      </c>
    </row>
    <row r="51" spans="2:20" ht="287.25" customHeight="1" thickBot="1">
      <c r="B51" s="245" t="s">
        <v>78</v>
      </c>
      <c r="C51" s="248">
        <v>0</v>
      </c>
      <c r="D51" s="247" t="s">
        <v>147</v>
      </c>
      <c r="E51" s="246" t="s">
        <v>148</v>
      </c>
      <c r="F51" s="239" t="s">
        <v>149</v>
      </c>
      <c r="G51" s="80" t="s">
        <v>231</v>
      </c>
      <c r="H51" s="80" t="s">
        <v>230</v>
      </c>
      <c r="I51" s="74" t="s">
        <v>232</v>
      </c>
      <c r="J51" s="74" t="s">
        <v>233</v>
      </c>
      <c r="K51" s="89">
        <v>1</v>
      </c>
      <c r="L51" s="76">
        <v>40452</v>
      </c>
      <c r="M51" s="76">
        <v>40787</v>
      </c>
      <c r="N51" s="134">
        <f t="shared" si="10"/>
        <v>47.857142857142854</v>
      </c>
      <c r="O51" s="75">
        <v>1</v>
      </c>
      <c r="P51" s="141">
        <f t="shared" si="6"/>
        <v>1</v>
      </c>
      <c r="Q51" s="134">
        <f t="shared" si="7"/>
        <v>47.857142857142854</v>
      </c>
      <c r="R51" s="134">
        <f t="shared" si="8"/>
        <v>47.857142857142854</v>
      </c>
      <c r="S51" s="134">
        <f t="shared" si="9"/>
        <v>47.857142857142854</v>
      </c>
      <c r="T51" s="63" t="s">
        <v>167</v>
      </c>
    </row>
    <row r="52" spans="2:20" ht="33.75">
      <c r="B52" s="306" t="s">
        <v>79</v>
      </c>
      <c r="C52" s="280">
        <f>+'[1]Traz Hallazgos'!B34</f>
        <v>1704001</v>
      </c>
      <c r="D52" s="277" t="s">
        <v>262</v>
      </c>
      <c r="E52" s="277" t="s">
        <v>150</v>
      </c>
      <c r="F52" s="294" t="s">
        <v>151</v>
      </c>
      <c r="G52" s="287" t="s">
        <v>243</v>
      </c>
      <c r="H52" s="287" t="s">
        <v>244</v>
      </c>
      <c r="I52" s="213" t="s">
        <v>263</v>
      </c>
      <c r="J52" s="213" t="s">
        <v>245</v>
      </c>
      <c r="K52" s="195">
        <v>1</v>
      </c>
      <c r="L52" s="182">
        <v>40452</v>
      </c>
      <c r="M52" s="182">
        <v>40632</v>
      </c>
      <c r="N52" s="135">
        <f>(M52-L52)/7</f>
        <v>25.714285714285715</v>
      </c>
      <c r="O52" s="140">
        <v>1</v>
      </c>
      <c r="P52" s="167">
        <f t="shared" si="6"/>
        <v>1</v>
      </c>
      <c r="Q52" s="135">
        <f t="shared" si="7"/>
        <v>25.714285714285715</v>
      </c>
      <c r="R52" s="135">
        <f t="shared" si="8"/>
        <v>25.714285714285715</v>
      </c>
      <c r="S52" s="135">
        <f t="shared" si="9"/>
        <v>25.714285714285715</v>
      </c>
      <c r="T52" s="91" t="s">
        <v>163</v>
      </c>
    </row>
    <row r="53" spans="2:20" ht="56.25">
      <c r="B53" s="311"/>
      <c r="C53" s="281"/>
      <c r="D53" s="278"/>
      <c r="E53" s="278"/>
      <c r="F53" s="295"/>
      <c r="G53" s="288"/>
      <c r="H53" s="288"/>
      <c r="I53" s="215" t="s">
        <v>246</v>
      </c>
      <c r="J53" s="215" t="s">
        <v>245</v>
      </c>
      <c r="K53" s="200">
        <v>1</v>
      </c>
      <c r="L53" s="67">
        <v>40452</v>
      </c>
      <c r="M53" s="67">
        <v>40816</v>
      </c>
      <c r="N53" s="172">
        <f>(M53-L53)/7</f>
        <v>52</v>
      </c>
      <c r="O53" s="66">
        <v>1</v>
      </c>
      <c r="P53" s="173">
        <f>IF(O53=0,0,O53/K53)</f>
        <v>1</v>
      </c>
      <c r="Q53" s="172">
        <f>N53*P53</f>
        <v>52</v>
      </c>
      <c r="R53" s="172">
        <f t="shared" si="8"/>
        <v>52</v>
      </c>
      <c r="S53" s="172">
        <f t="shared" si="9"/>
        <v>52</v>
      </c>
      <c r="T53" s="174" t="s">
        <v>163</v>
      </c>
    </row>
    <row r="54" spans="2:20" ht="45.75" thickBot="1">
      <c r="B54" s="291"/>
      <c r="C54" s="282"/>
      <c r="D54" s="279"/>
      <c r="E54" s="279"/>
      <c r="F54" s="296"/>
      <c r="G54" s="289"/>
      <c r="H54" s="289"/>
      <c r="I54" s="214" t="s">
        <v>247</v>
      </c>
      <c r="J54" s="211" t="s">
        <v>248</v>
      </c>
      <c r="K54" s="212">
        <v>1</v>
      </c>
      <c r="L54" s="180">
        <v>40452</v>
      </c>
      <c r="M54" s="180">
        <v>40724</v>
      </c>
      <c r="N54" s="198">
        <f>(M54-L54)/7</f>
        <v>38.857142857142854</v>
      </c>
      <c r="O54" s="208">
        <v>1</v>
      </c>
      <c r="P54" s="209">
        <f>IF(O54=0,0,O54/K54)</f>
        <v>1</v>
      </c>
      <c r="Q54" s="198">
        <f>N54*P54</f>
        <v>38.857142857142854</v>
      </c>
      <c r="R54" s="164">
        <f t="shared" si="8"/>
        <v>38.857142857142854</v>
      </c>
      <c r="S54" s="164">
        <f t="shared" si="9"/>
        <v>38.857142857142854</v>
      </c>
      <c r="T54" s="171" t="s">
        <v>163</v>
      </c>
    </row>
    <row r="55" spans="2:20" ht="129" customHeight="1" thickBot="1">
      <c r="B55" s="232" t="s">
        <v>80</v>
      </c>
      <c r="C55" s="241">
        <f>+'[1]Traz Hallazgos'!B35</f>
        <v>1701009</v>
      </c>
      <c r="D55" s="240" t="s">
        <v>152</v>
      </c>
      <c r="E55" s="240" t="s">
        <v>153</v>
      </c>
      <c r="F55" s="239" t="s">
        <v>154</v>
      </c>
      <c r="G55" s="92" t="s">
        <v>249</v>
      </c>
      <c r="H55" s="92" t="s">
        <v>264</v>
      </c>
      <c r="I55" s="86" t="s">
        <v>250</v>
      </c>
      <c r="J55" s="86" t="s">
        <v>248</v>
      </c>
      <c r="K55" s="90">
        <v>1</v>
      </c>
      <c r="L55" s="76">
        <v>40452</v>
      </c>
      <c r="M55" s="76">
        <v>40816</v>
      </c>
      <c r="N55" s="134">
        <f t="shared" si="10"/>
        <v>52</v>
      </c>
      <c r="O55" s="81">
        <v>1</v>
      </c>
      <c r="P55" s="141">
        <f t="shared" si="6"/>
        <v>1</v>
      </c>
      <c r="Q55" s="134">
        <f t="shared" si="7"/>
        <v>52</v>
      </c>
      <c r="R55" s="134">
        <f t="shared" si="8"/>
        <v>52</v>
      </c>
      <c r="S55" s="134">
        <f t="shared" si="9"/>
        <v>52</v>
      </c>
      <c r="T55" s="91" t="s">
        <v>163</v>
      </c>
    </row>
    <row r="56" spans="2:20" ht="56.25">
      <c r="B56" s="318" t="s">
        <v>81</v>
      </c>
      <c r="C56" s="321">
        <f>+'[1]Traz Hallazgos'!B36</f>
        <v>1701009</v>
      </c>
      <c r="D56" s="309" t="s">
        <v>155</v>
      </c>
      <c r="E56" s="309" t="s">
        <v>156</v>
      </c>
      <c r="F56" s="294" t="s">
        <v>157</v>
      </c>
      <c r="G56" s="287" t="s">
        <v>265</v>
      </c>
      <c r="H56" s="287" t="s">
        <v>336</v>
      </c>
      <c r="I56" s="93" t="s">
        <v>251</v>
      </c>
      <c r="J56" s="93" t="s">
        <v>183</v>
      </c>
      <c r="K56" s="94">
        <v>1</v>
      </c>
      <c r="L56" s="182">
        <v>40452</v>
      </c>
      <c r="M56" s="182">
        <v>40482</v>
      </c>
      <c r="N56" s="135">
        <f t="shared" si="10"/>
        <v>4.285714285714286</v>
      </c>
      <c r="O56" s="87">
        <v>1</v>
      </c>
      <c r="P56" s="167">
        <f t="shared" si="6"/>
        <v>1</v>
      </c>
      <c r="Q56" s="135">
        <f t="shared" si="7"/>
        <v>4.285714285714286</v>
      </c>
      <c r="R56" s="135">
        <f t="shared" si="8"/>
        <v>4.285714285714286</v>
      </c>
      <c r="S56" s="135">
        <f t="shared" si="9"/>
        <v>4.285714285714286</v>
      </c>
      <c r="T56" s="91" t="s">
        <v>163</v>
      </c>
    </row>
    <row r="57" spans="2:20" ht="45">
      <c r="B57" s="319"/>
      <c r="C57" s="322"/>
      <c r="D57" s="301"/>
      <c r="E57" s="301"/>
      <c r="F57" s="295"/>
      <c r="G57" s="288"/>
      <c r="H57" s="288"/>
      <c r="I57" s="210" t="s">
        <v>252</v>
      </c>
      <c r="J57" s="210" t="s">
        <v>253</v>
      </c>
      <c r="K57" s="200">
        <v>1</v>
      </c>
      <c r="L57" s="67">
        <v>40452</v>
      </c>
      <c r="M57" s="67">
        <v>40543</v>
      </c>
      <c r="N57" s="172">
        <f>(M57-L57)/7</f>
        <v>13</v>
      </c>
      <c r="O57" s="66">
        <v>1</v>
      </c>
      <c r="P57" s="173">
        <f>IF(O57=0,0,O57/K57)</f>
        <v>1</v>
      </c>
      <c r="Q57" s="172">
        <f>N57*P57</f>
        <v>13</v>
      </c>
      <c r="R57" s="172">
        <f t="shared" si="8"/>
        <v>13</v>
      </c>
      <c r="S57" s="172">
        <f t="shared" si="9"/>
        <v>13</v>
      </c>
      <c r="T57" s="174" t="s">
        <v>163</v>
      </c>
    </row>
    <row r="58" spans="2:20" ht="39" customHeight="1" thickBot="1">
      <c r="B58" s="320"/>
      <c r="C58" s="329"/>
      <c r="D58" s="310"/>
      <c r="E58" s="310"/>
      <c r="F58" s="296"/>
      <c r="G58" s="289"/>
      <c r="H58" s="289"/>
      <c r="I58" s="207" t="s">
        <v>337</v>
      </c>
      <c r="J58" s="207" t="s">
        <v>338</v>
      </c>
      <c r="K58" s="193">
        <v>1</v>
      </c>
      <c r="L58" s="180">
        <v>40575</v>
      </c>
      <c r="M58" s="180">
        <v>40816</v>
      </c>
      <c r="N58" s="198">
        <f>(M58-L58)/7</f>
        <v>34.42857142857143</v>
      </c>
      <c r="O58" s="208">
        <v>1</v>
      </c>
      <c r="P58" s="209">
        <f>IF(O58=0,0,O58/K58)</f>
        <v>1</v>
      </c>
      <c r="Q58" s="198">
        <f>N58*P58</f>
        <v>34.42857142857143</v>
      </c>
      <c r="R58" s="164">
        <f t="shared" si="8"/>
        <v>34.42857142857143</v>
      </c>
      <c r="S58" s="164">
        <f t="shared" si="9"/>
        <v>34.42857142857143</v>
      </c>
      <c r="T58" s="171" t="s">
        <v>163</v>
      </c>
    </row>
    <row r="59" spans="2:20" ht="135.75" thickBot="1">
      <c r="B59" s="231" t="s">
        <v>82</v>
      </c>
      <c r="C59" s="237">
        <f>+'[1]Traz Hallazgos'!B37</f>
        <v>1601002</v>
      </c>
      <c r="D59" s="238" t="s">
        <v>158</v>
      </c>
      <c r="E59" s="238" t="s">
        <v>159</v>
      </c>
      <c r="F59" s="239" t="s">
        <v>160</v>
      </c>
      <c r="G59" s="95" t="s">
        <v>254</v>
      </c>
      <c r="H59" s="95" t="s">
        <v>255</v>
      </c>
      <c r="I59" s="39" t="s">
        <v>256</v>
      </c>
      <c r="J59" s="39" t="s">
        <v>257</v>
      </c>
      <c r="K59" s="61">
        <v>1</v>
      </c>
      <c r="L59" s="62">
        <v>40452</v>
      </c>
      <c r="M59" s="62">
        <v>40602</v>
      </c>
      <c r="N59" s="136">
        <f t="shared" si="10"/>
        <v>21.428571428571427</v>
      </c>
      <c r="O59" s="61">
        <v>1</v>
      </c>
      <c r="P59" s="142">
        <f t="shared" si="6"/>
        <v>1</v>
      </c>
      <c r="Q59" s="136">
        <f t="shared" si="7"/>
        <v>21.428571428571427</v>
      </c>
      <c r="R59" s="134">
        <f t="shared" si="8"/>
        <v>21.428571428571427</v>
      </c>
      <c r="S59" s="136">
        <f t="shared" si="9"/>
        <v>21.428571428571427</v>
      </c>
      <c r="T59" s="91" t="s">
        <v>163</v>
      </c>
    </row>
    <row r="60" spans="2:20" ht="113.25" thickBot="1">
      <c r="B60" s="231" t="s">
        <v>83</v>
      </c>
      <c r="C60" s="237">
        <v>1801001</v>
      </c>
      <c r="D60" s="238" t="s">
        <v>161</v>
      </c>
      <c r="E60" s="238" t="s">
        <v>266</v>
      </c>
      <c r="F60" s="230" t="s">
        <v>162</v>
      </c>
      <c r="G60" s="96" t="s">
        <v>331</v>
      </c>
      <c r="H60" s="96" t="s">
        <v>339</v>
      </c>
      <c r="I60" s="96" t="s">
        <v>258</v>
      </c>
      <c r="J60" s="96" t="s">
        <v>229</v>
      </c>
      <c r="K60" s="97">
        <v>4</v>
      </c>
      <c r="L60" s="98">
        <v>40452</v>
      </c>
      <c r="M60" s="98">
        <v>40816</v>
      </c>
      <c r="N60" s="137">
        <f aca="true" t="shared" si="11" ref="N60:N65">(M60-L60)/7</f>
        <v>52</v>
      </c>
      <c r="O60" s="138">
        <v>2</v>
      </c>
      <c r="P60" s="143">
        <f aca="true" t="shared" si="12" ref="P60:P65">IF(O60=0,0,O60/K60)</f>
        <v>0.5</v>
      </c>
      <c r="Q60" s="137">
        <f aca="true" t="shared" si="13" ref="Q60:Q65">N60*P60</f>
        <v>26</v>
      </c>
      <c r="R60" s="134">
        <f t="shared" si="8"/>
        <v>26</v>
      </c>
      <c r="S60" s="136">
        <f t="shared" si="9"/>
        <v>52</v>
      </c>
      <c r="T60" s="91" t="s">
        <v>163</v>
      </c>
    </row>
    <row r="61" spans="2:20" ht="94.5" customHeight="1">
      <c r="B61" s="318" t="s">
        <v>379</v>
      </c>
      <c r="C61" s="321">
        <v>2505100</v>
      </c>
      <c r="D61" s="324" t="s">
        <v>350</v>
      </c>
      <c r="E61" s="321" t="s">
        <v>351</v>
      </c>
      <c r="F61" s="327" t="s">
        <v>352</v>
      </c>
      <c r="G61" s="194" t="s">
        <v>374</v>
      </c>
      <c r="H61" s="194" t="s">
        <v>375</v>
      </c>
      <c r="I61" s="194" t="s">
        <v>376</v>
      </c>
      <c r="J61" s="194" t="s">
        <v>377</v>
      </c>
      <c r="K61" s="195">
        <v>1</v>
      </c>
      <c r="L61" s="144">
        <v>40664</v>
      </c>
      <c r="M61" s="144">
        <v>40816</v>
      </c>
      <c r="N61" s="196">
        <f t="shared" si="11"/>
        <v>21.714285714285715</v>
      </c>
      <c r="O61" s="140">
        <v>1</v>
      </c>
      <c r="P61" s="197">
        <f t="shared" si="12"/>
        <v>1</v>
      </c>
      <c r="Q61" s="196">
        <f t="shared" si="13"/>
        <v>21.714285714285715</v>
      </c>
      <c r="R61" s="135">
        <f t="shared" si="8"/>
        <v>21.714285714285715</v>
      </c>
      <c r="S61" s="135">
        <f t="shared" si="9"/>
        <v>21.714285714285715</v>
      </c>
      <c r="T61" s="91" t="s">
        <v>378</v>
      </c>
    </row>
    <row r="62" spans="2:20" ht="68.25" customHeight="1">
      <c r="B62" s="319"/>
      <c r="C62" s="322"/>
      <c r="D62" s="325"/>
      <c r="E62" s="322"/>
      <c r="F62" s="328"/>
      <c r="G62" s="199" t="s">
        <v>353</v>
      </c>
      <c r="H62" s="199" t="s">
        <v>354</v>
      </c>
      <c r="I62" s="199" t="s">
        <v>355</v>
      </c>
      <c r="J62" s="199" t="s">
        <v>356</v>
      </c>
      <c r="K62" s="200">
        <v>1</v>
      </c>
      <c r="L62" s="144">
        <v>40634</v>
      </c>
      <c r="M62" s="144">
        <v>40816</v>
      </c>
      <c r="N62" s="172">
        <f t="shared" si="11"/>
        <v>26</v>
      </c>
      <c r="O62" s="66">
        <v>1</v>
      </c>
      <c r="P62" s="173">
        <f t="shared" si="12"/>
        <v>1</v>
      </c>
      <c r="Q62" s="172">
        <f t="shared" si="13"/>
        <v>26</v>
      </c>
      <c r="R62" s="172">
        <f t="shared" si="8"/>
        <v>26</v>
      </c>
      <c r="S62" s="172"/>
      <c r="T62" s="174" t="s">
        <v>357</v>
      </c>
    </row>
    <row r="63" spans="2:20" ht="46.5" customHeight="1">
      <c r="B63" s="319"/>
      <c r="C63" s="322"/>
      <c r="D63" s="325"/>
      <c r="E63" s="322"/>
      <c r="F63" s="328"/>
      <c r="G63" s="199" t="s">
        <v>358</v>
      </c>
      <c r="H63" s="199" t="s">
        <v>359</v>
      </c>
      <c r="I63" s="199" t="s">
        <v>360</v>
      </c>
      <c r="J63" s="199" t="s">
        <v>361</v>
      </c>
      <c r="K63" s="200">
        <v>1</v>
      </c>
      <c r="L63" s="144">
        <v>40634</v>
      </c>
      <c r="M63" s="144">
        <v>40816</v>
      </c>
      <c r="N63" s="172">
        <f t="shared" si="11"/>
        <v>26</v>
      </c>
      <c r="O63" s="66">
        <v>1</v>
      </c>
      <c r="P63" s="173">
        <f t="shared" si="12"/>
        <v>1</v>
      </c>
      <c r="Q63" s="172">
        <f t="shared" si="13"/>
        <v>26</v>
      </c>
      <c r="R63" s="172">
        <f t="shared" si="8"/>
        <v>26</v>
      </c>
      <c r="S63" s="172">
        <f t="shared" si="9"/>
        <v>26</v>
      </c>
      <c r="T63" s="174" t="s">
        <v>357</v>
      </c>
    </row>
    <row r="64" spans="2:20" ht="33.75" customHeight="1" thickBot="1">
      <c r="B64" s="320"/>
      <c r="C64" s="323"/>
      <c r="D64" s="326"/>
      <c r="E64" s="323"/>
      <c r="F64" s="293"/>
      <c r="G64" s="192" t="s">
        <v>362</v>
      </c>
      <c r="H64" s="192" t="s">
        <v>363</v>
      </c>
      <c r="I64" s="207" t="s">
        <v>364</v>
      </c>
      <c r="J64" s="258" t="s">
        <v>365</v>
      </c>
      <c r="K64" s="260">
        <v>1</v>
      </c>
      <c r="L64" s="259">
        <v>40634</v>
      </c>
      <c r="M64" s="180">
        <v>40816</v>
      </c>
      <c r="N64" s="198">
        <f t="shared" si="11"/>
        <v>26</v>
      </c>
      <c r="O64" s="208">
        <v>1</v>
      </c>
      <c r="P64" s="209">
        <f t="shared" si="12"/>
        <v>1</v>
      </c>
      <c r="Q64" s="198">
        <f t="shared" si="13"/>
        <v>26</v>
      </c>
      <c r="R64" s="164">
        <f t="shared" si="8"/>
        <v>26</v>
      </c>
      <c r="S64" s="164">
        <f t="shared" si="9"/>
        <v>26</v>
      </c>
      <c r="T64" s="171" t="s">
        <v>357</v>
      </c>
    </row>
    <row r="65" spans="2:20" ht="119.25" customHeight="1" thickBot="1">
      <c r="B65" s="233" t="s">
        <v>380</v>
      </c>
      <c r="C65" s="234" t="s">
        <v>366</v>
      </c>
      <c r="D65" s="235" t="s">
        <v>367</v>
      </c>
      <c r="E65" s="236" t="s">
        <v>368</v>
      </c>
      <c r="F65" s="230" t="s">
        <v>369</v>
      </c>
      <c r="G65" s="96" t="s">
        <v>370</v>
      </c>
      <c r="H65" s="96" t="s">
        <v>371</v>
      </c>
      <c r="I65" s="96" t="s">
        <v>372</v>
      </c>
      <c r="J65" s="96" t="s">
        <v>373</v>
      </c>
      <c r="K65" s="193">
        <v>1</v>
      </c>
      <c r="L65" s="98">
        <v>40634</v>
      </c>
      <c r="M65" s="98">
        <v>40816</v>
      </c>
      <c r="N65" s="137">
        <f t="shared" si="11"/>
        <v>26</v>
      </c>
      <c r="O65" s="257">
        <v>1</v>
      </c>
      <c r="P65" s="143">
        <f t="shared" si="12"/>
        <v>1</v>
      </c>
      <c r="Q65" s="137">
        <f t="shared" si="13"/>
        <v>26</v>
      </c>
      <c r="R65" s="134">
        <f t="shared" si="8"/>
        <v>26</v>
      </c>
      <c r="S65" s="136">
        <f t="shared" si="9"/>
        <v>26</v>
      </c>
      <c r="T65" s="225" t="s">
        <v>357</v>
      </c>
    </row>
    <row r="66" spans="1:48" s="99" customFormat="1" ht="67.5">
      <c r="A66" s="159"/>
      <c r="B66" s="290" t="s">
        <v>63</v>
      </c>
      <c r="C66" s="292">
        <v>1905001</v>
      </c>
      <c r="D66" s="100" t="s">
        <v>302</v>
      </c>
      <c r="E66" s="100" t="s">
        <v>303</v>
      </c>
      <c r="F66" s="100" t="s">
        <v>304</v>
      </c>
      <c r="G66" s="101" t="s">
        <v>305</v>
      </c>
      <c r="H66" s="101" t="s">
        <v>306</v>
      </c>
      <c r="I66" s="204" t="s">
        <v>307</v>
      </c>
      <c r="J66" s="205" t="s">
        <v>308</v>
      </c>
      <c r="K66" s="255">
        <v>1</v>
      </c>
      <c r="L66" s="206">
        <v>39753</v>
      </c>
      <c r="M66" s="206">
        <v>39994</v>
      </c>
      <c r="N66" s="160">
        <f>(M66-L66)/7</f>
        <v>34.42857142857143</v>
      </c>
      <c r="O66" s="256">
        <v>0.96</v>
      </c>
      <c r="P66" s="160">
        <f>IF(O66=0,0,O66/K66)</f>
        <v>0.96</v>
      </c>
      <c r="Q66" s="160">
        <f>N66*P66</f>
        <v>33.05142857142857</v>
      </c>
      <c r="R66" s="161">
        <f>IF(M66&lt;=$I$10,Q66,0)</f>
        <v>0</v>
      </c>
      <c r="S66" s="162">
        <f>IF($I$10&gt;=M66,N66,0)</f>
        <v>0</v>
      </c>
      <c r="T66" s="227" t="s">
        <v>309</v>
      </c>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row>
    <row r="67" spans="1:48" s="99" customFormat="1" ht="68.25" thickBot="1">
      <c r="A67" s="159"/>
      <c r="B67" s="291"/>
      <c r="C67" s="293"/>
      <c r="D67" s="106"/>
      <c r="E67" s="106"/>
      <c r="F67" s="106"/>
      <c r="G67" s="107"/>
      <c r="H67" s="107"/>
      <c r="I67" s="201" t="s">
        <v>311</v>
      </c>
      <c r="J67" s="202" t="s">
        <v>312</v>
      </c>
      <c r="K67" s="254">
        <v>1</v>
      </c>
      <c r="L67" s="203">
        <v>39753</v>
      </c>
      <c r="M67" s="203">
        <v>39994</v>
      </c>
      <c r="N67" s="198">
        <f>(M67-L67)/7</f>
        <v>34.42857142857143</v>
      </c>
      <c r="O67" s="208">
        <v>1</v>
      </c>
      <c r="P67" s="209">
        <f>IF(O67=0,0,O67/K67)</f>
        <v>1</v>
      </c>
      <c r="Q67" s="198">
        <f>N67*P67</f>
        <v>34.42857142857143</v>
      </c>
      <c r="R67" s="164">
        <f>IF(M67&lt;=$I$10,Q67,0)</f>
        <v>0</v>
      </c>
      <c r="S67" s="164">
        <f>IF($I$10&gt;=M67,N67,0)</f>
        <v>0</v>
      </c>
      <c r="T67" s="226" t="s">
        <v>310</v>
      </c>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row>
    <row r="68" spans="1:48" s="99" customFormat="1" ht="87.75" customHeight="1" thickBot="1">
      <c r="A68" s="159"/>
      <c r="B68" s="231" t="s">
        <v>349</v>
      </c>
      <c r="C68" s="230">
        <v>1904001</v>
      </c>
      <c r="D68" s="229" t="s">
        <v>313</v>
      </c>
      <c r="E68" s="228" t="s">
        <v>314</v>
      </c>
      <c r="F68" s="108" t="s">
        <v>315</v>
      </c>
      <c r="G68" s="109" t="s">
        <v>316</v>
      </c>
      <c r="H68" s="109" t="s">
        <v>317</v>
      </c>
      <c r="I68" s="102" t="s">
        <v>318</v>
      </c>
      <c r="J68" s="103" t="s">
        <v>319</v>
      </c>
      <c r="K68" s="104">
        <v>2</v>
      </c>
      <c r="L68" s="105">
        <v>39813</v>
      </c>
      <c r="M68" s="105">
        <v>40117</v>
      </c>
      <c r="N68" s="137">
        <f>(M68-L68)/7</f>
        <v>43.42857142857143</v>
      </c>
      <c r="O68" s="138">
        <v>2</v>
      </c>
      <c r="P68" s="143">
        <f>IF(O68=0,0,O68/K68)</f>
        <v>1</v>
      </c>
      <c r="Q68" s="137">
        <f>N68*P68</f>
        <v>43.42857142857143</v>
      </c>
      <c r="R68" s="224">
        <f>IF(M68&lt;=$I$10,Q68,0)</f>
        <v>0</v>
      </c>
      <c r="S68" s="224">
        <f>IF($I$10&gt;=M68,N68,0)</f>
        <v>0</v>
      </c>
      <c r="T68" s="226" t="s">
        <v>269</v>
      </c>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row>
    <row r="69" spans="1:48" s="99" customFormat="1" ht="11.25">
      <c r="A69" s="159"/>
      <c r="B69" s="131"/>
      <c r="C69" s="146"/>
      <c r="D69" s="147"/>
      <c r="E69" s="147"/>
      <c r="F69" s="147"/>
      <c r="G69" s="148"/>
      <c r="H69" s="148"/>
      <c r="I69" s="149"/>
      <c r="J69" s="150"/>
      <c r="K69" s="131"/>
      <c r="L69" s="151"/>
      <c r="M69" s="151"/>
      <c r="N69" s="153"/>
      <c r="O69" s="139"/>
      <c r="P69" s="153"/>
      <c r="Q69" s="153"/>
      <c r="R69" s="154"/>
      <c r="S69" s="155"/>
      <c r="T69" s="152"/>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row>
    <row r="70" spans="1:48" s="99" customFormat="1" ht="11.25">
      <c r="A70" s="159"/>
      <c r="B70" s="40"/>
      <c r="C70" s="40"/>
      <c r="D70" s="40"/>
      <c r="E70" s="40"/>
      <c r="F70" s="40"/>
      <c r="G70" s="40"/>
      <c r="H70" s="40"/>
      <c r="I70" s="40"/>
      <c r="J70" s="40"/>
      <c r="K70" s="40"/>
      <c r="L70" s="40"/>
      <c r="M70" s="40"/>
      <c r="N70" s="128"/>
      <c r="O70" s="128"/>
      <c r="P70" s="128"/>
      <c r="Q70" s="156">
        <f>SUM(Q13:Q68)</f>
        <v>1702.4171428571426</v>
      </c>
      <c r="R70" s="156">
        <f>SUM(R13:R68)</f>
        <v>1591.5085714285713</v>
      </c>
      <c r="S70" s="156">
        <f>SUM(S13:S68)</f>
        <v>1626</v>
      </c>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row>
    <row r="71" spans="1:48" s="99" customFormat="1" ht="11.25">
      <c r="A71" s="159"/>
      <c r="B71" s="40"/>
      <c r="C71" s="40"/>
      <c r="D71" s="40"/>
      <c r="E71" s="40"/>
      <c r="F71" s="40"/>
      <c r="G71" s="40"/>
      <c r="H71" s="40"/>
      <c r="I71" s="40"/>
      <c r="J71" s="40"/>
      <c r="K71" s="40"/>
      <c r="L71" s="40"/>
      <c r="M71" s="40"/>
      <c r="N71" s="128"/>
      <c r="O71" s="128"/>
      <c r="P71" s="128"/>
      <c r="Q71" s="128"/>
      <c r="R71" s="128"/>
      <c r="S71" s="128"/>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row>
    <row r="72" spans="1:48" s="99" customFormat="1" ht="11.25">
      <c r="A72" s="159"/>
      <c r="B72" s="40"/>
      <c r="C72" s="40"/>
      <c r="D72" s="40"/>
      <c r="E72" s="40"/>
      <c r="F72" s="40"/>
      <c r="G72" s="40"/>
      <c r="H72" s="40"/>
      <c r="I72" s="40"/>
      <c r="J72" s="40"/>
      <c r="K72" s="40"/>
      <c r="L72" s="40"/>
      <c r="M72" s="40"/>
      <c r="N72" s="128"/>
      <c r="O72" s="128"/>
      <c r="P72" s="128"/>
      <c r="Q72" s="128"/>
      <c r="R72" s="128"/>
      <c r="S72" s="128"/>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row>
    <row r="73" spans="1:48" s="99" customFormat="1" ht="25.5" customHeight="1">
      <c r="A73" s="159"/>
      <c r="B73" s="40"/>
      <c r="C73" s="40"/>
      <c r="D73" s="40"/>
      <c r="E73" s="40"/>
      <c r="F73" s="40"/>
      <c r="G73" s="40"/>
      <c r="H73" s="40"/>
      <c r="I73" s="40"/>
      <c r="J73" s="40"/>
      <c r="K73" s="40"/>
      <c r="L73" s="40"/>
      <c r="M73" s="40"/>
      <c r="N73" s="128"/>
      <c r="O73" s="128"/>
      <c r="P73" s="128"/>
      <c r="Q73" s="128"/>
      <c r="R73" s="128"/>
      <c r="S73" s="128"/>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row>
    <row r="74" spans="1:48" s="99" customFormat="1" ht="11.25">
      <c r="A74" s="159"/>
      <c r="B74" s="40"/>
      <c r="C74" s="40"/>
      <c r="D74" s="40"/>
      <c r="E74" s="40"/>
      <c r="F74" s="40"/>
      <c r="G74" s="40"/>
      <c r="H74" s="40"/>
      <c r="I74" s="40"/>
      <c r="J74" s="40"/>
      <c r="K74" s="40"/>
      <c r="L74" s="40"/>
      <c r="M74" s="40"/>
      <c r="N74" s="128"/>
      <c r="O74" s="128"/>
      <c r="P74" s="128"/>
      <c r="Q74" s="128"/>
      <c r="R74" s="128"/>
      <c r="S74" s="128"/>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row>
    <row r="75" spans="1:48" s="99" customFormat="1" ht="24.75" customHeight="1">
      <c r="A75" s="159"/>
      <c r="B75" s="40"/>
      <c r="C75" s="40"/>
      <c r="D75" s="40"/>
      <c r="E75" s="40"/>
      <c r="F75" s="40"/>
      <c r="G75" s="40"/>
      <c r="H75" s="40"/>
      <c r="I75" s="40"/>
      <c r="J75" s="40"/>
      <c r="K75" s="40"/>
      <c r="L75" s="40"/>
      <c r="M75" s="40"/>
      <c r="N75" s="128"/>
      <c r="O75" s="128"/>
      <c r="P75" s="128"/>
      <c r="Q75" s="128"/>
      <c r="R75" s="128"/>
      <c r="S75" s="128"/>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row>
    <row r="76" spans="1:48" s="99" customFormat="1" ht="11.25">
      <c r="A76" s="159"/>
      <c r="B76" s="40"/>
      <c r="C76" s="40"/>
      <c r="D76" s="40"/>
      <c r="E76" s="40"/>
      <c r="F76" s="40"/>
      <c r="G76" s="40"/>
      <c r="H76" s="40"/>
      <c r="I76" s="40"/>
      <c r="J76" s="40"/>
      <c r="K76" s="40"/>
      <c r="L76" s="40"/>
      <c r="M76" s="40"/>
      <c r="N76" s="128"/>
      <c r="O76" s="128"/>
      <c r="P76" s="128"/>
      <c r="Q76" s="128"/>
      <c r="R76" s="128"/>
      <c r="S76" s="128"/>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row>
    <row r="77" spans="1:48" s="99" customFormat="1" ht="11.25">
      <c r="A77" s="159"/>
      <c r="B77" s="40"/>
      <c r="C77" s="40"/>
      <c r="D77" s="40"/>
      <c r="E77" s="40"/>
      <c r="F77" s="40"/>
      <c r="G77" s="40"/>
      <c r="H77" s="40"/>
      <c r="I77" s="40"/>
      <c r="J77" s="40"/>
      <c r="K77" s="40"/>
      <c r="L77" s="40"/>
      <c r="M77" s="40"/>
      <c r="N77" s="128"/>
      <c r="O77" s="128"/>
      <c r="P77" s="128"/>
      <c r="Q77" s="128"/>
      <c r="R77" s="128"/>
      <c r="S77" s="128"/>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row>
    <row r="78" spans="1:48" s="99" customFormat="1" ht="11.25">
      <c r="A78" s="159"/>
      <c r="B78" s="40"/>
      <c r="C78" s="40"/>
      <c r="D78" s="40"/>
      <c r="E78" s="40"/>
      <c r="F78" s="40"/>
      <c r="G78" s="40"/>
      <c r="H78" s="40"/>
      <c r="I78" s="40"/>
      <c r="J78" s="40"/>
      <c r="K78" s="40"/>
      <c r="L78" s="40"/>
      <c r="M78" s="40"/>
      <c r="N78" s="128"/>
      <c r="O78" s="128"/>
      <c r="P78" s="128"/>
      <c r="Q78" s="128"/>
      <c r="R78" s="128"/>
      <c r="S78" s="128"/>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row>
    <row r="79" spans="1:48" s="99" customFormat="1" ht="11.25">
      <c r="A79" s="159"/>
      <c r="B79" s="40"/>
      <c r="C79" s="40"/>
      <c r="D79" s="40"/>
      <c r="E79" s="40"/>
      <c r="F79" s="40"/>
      <c r="G79" s="304" t="s">
        <v>6</v>
      </c>
      <c r="H79" s="304"/>
      <c r="I79" s="40"/>
      <c r="J79" s="40"/>
      <c r="K79" s="40"/>
      <c r="L79" s="110"/>
      <c r="M79" s="111" t="s">
        <v>7</v>
      </c>
      <c r="N79" s="128"/>
      <c r="O79" s="128"/>
      <c r="P79" s="128"/>
      <c r="Q79" s="128"/>
      <c r="R79" s="128"/>
      <c r="S79" s="128"/>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row>
    <row r="80" spans="1:48" s="99" customFormat="1" ht="11.25">
      <c r="A80" s="159"/>
      <c r="B80" s="40"/>
      <c r="C80" s="40"/>
      <c r="D80" s="40"/>
      <c r="E80" s="40"/>
      <c r="F80" s="40"/>
      <c r="G80" s="305" t="s">
        <v>8</v>
      </c>
      <c r="H80" s="305"/>
      <c r="I80" s="40"/>
      <c r="J80" s="40"/>
      <c r="K80" s="40"/>
      <c r="L80" s="110"/>
      <c r="M80" s="41" t="s">
        <v>9</v>
      </c>
      <c r="N80" s="128"/>
      <c r="O80" s="128"/>
      <c r="P80" s="128"/>
      <c r="Q80" s="128"/>
      <c r="R80" s="128"/>
      <c r="S80" s="128"/>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row>
    <row r="81" spans="1:48" s="99" customFormat="1" ht="11.25">
      <c r="A81" s="159"/>
      <c r="B81" s="40"/>
      <c r="C81" s="40"/>
      <c r="D81" s="40"/>
      <c r="E81" s="40"/>
      <c r="F81" s="40"/>
      <c r="G81" s="40"/>
      <c r="H81" s="40"/>
      <c r="I81" s="40"/>
      <c r="J81" s="40"/>
      <c r="K81" s="40"/>
      <c r="L81" s="303" t="s">
        <v>10</v>
      </c>
      <c r="M81" s="303"/>
      <c r="N81" s="303"/>
      <c r="O81" s="128"/>
      <c r="P81" s="128"/>
      <c r="Q81" s="128"/>
      <c r="R81" s="128"/>
      <c r="S81" s="128"/>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row>
    <row r="82" spans="1:48" s="99" customFormat="1" ht="11.25">
      <c r="A82" s="159"/>
      <c r="B82" s="40"/>
      <c r="C82" s="40"/>
      <c r="D82" s="40"/>
      <c r="E82" s="40"/>
      <c r="F82" s="40"/>
      <c r="G82" s="40"/>
      <c r="H82" s="40"/>
      <c r="I82" s="40"/>
      <c r="J82" s="40"/>
      <c r="K82" s="40"/>
      <c r="L82" s="40"/>
      <c r="M82" s="40"/>
      <c r="N82" s="128"/>
      <c r="O82" s="128"/>
      <c r="P82" s="128"/>
      <c r="Q82" s="128"/>
      <c r="R82" s="128"/>
      <c r="S82" s="128"/>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row>
    <row r="83" spans="1:48" s="99" customFormat="1" ht="11.25">
      <c r="A83" s="159"/>
      <c r="B83" s="40"/>
      <c r="C83" s="40"/>
      <c r="D83" s="40"/>
      <c r="E83" s="40"/>
      <c r="F83" s="40"/>
      <c r="G83" s="40"/>
      <c r="H83" s="40"/>
      <c r="I83" s="40"/>
      <c r="J83" s="40"/>
      <c r="K83" s="40"/>
      <c r="L83" s="40"/>
      <c r="M83" s="40"/>
      <c r="N83" s="128"/>
      <c r="O83" s="128"/>
      <c r="P83" s="128"/>
      <c r="Q83" s="128"/>
      <c r="R83" s="128"/>
      <c r="S83" s="128"/>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row>
    <row r="84" spans="14:19" ht="12.75" customHeight="1">
      <c r="N84" s="128"/>
      <c r="P84" s="128"/>
      <c r="Q84" s="128"/>
      <c r="R84" s="128"/>
      <c r="S84" s="128"/>
    </row>
    <row r="85" spans="14:19" ht="11.25">
      <c r="N85" s="128"/>
      <c r="P85" s="128"/>
      <c r="Q85" s="128"/>
      <c r="R85" s="128"/>
      <c r="S85" s="128"/>
    </row>
    <row r="86" spans="14:19" ht="11.25">
      <c r="N86" s="128"/>
      <c r="P86" s="128"/>
      <c r="Q86" s="128"/>
      <c r="R86" s="128"/>
      <c r="S86" s="128"/>
    </row>
    <row r="87" spans="14:19" ht="11.25">
      <c r="N87" s="128"/>
      <c r="P87" s="128"/>
      <c r="Q87" s="128"/>
      <c r="R87" s="128"/>
      <c r="S87" s="128"/>
    </row>
    <row r="88" spans="14:19" ht="11.25">
      <c r="N88" s="128"/>
      <c r="P88" s="128"/>
      <c r="Q88" s="128"/>
      <c r="R88" s="128"/>
      <c r="S88" s="128"/>
    </row>
    <row r="89" spans="14:19" ht="11.25">
      <c r="N89" s="128"/>
      <c r="P89" s="128"/>
      <c r="Q89" s="128"/>
      <c r="R89" s="128"/>
      <c r="S89" s="128"/>
    </row>
    <row r="90" spans="4:19" ht="11.25">
      <c r="D90" s="40" t="s">
        <v>48</v>
      </c>
      <c r="N90" s="128"/>
      <c r="P90" s="128"/>
      <c r="Q90" s="128"/>
      <c r="R90" s="128"/>
      <c r="S90" s="128"/>
    </row>
    <row r="91" spans="4:10" ht="11.25">
      <c r="D91" s="112"/>
      <c r="E91" s="112"/>
      <c r="F91" s="112"/>
      <c r="G91" s="113"/>
      <c r="H91" s="113"/>
      <c r="I91" s="113"/>
      <c r="J91" s="113"/>
    </row>
    <row r="92" ht="11.25">
      <c r="D92" s="40" t="s">
        <v>49</v>
      </c>
    </row>
    <row r="94" spans="4:10" ht="11.25">
      <c r="D94" s="40" t="s">
        <v>50</v>
      </c>
      <c r="H94" s="114" t="s">
        <v>51</v>
      </c>
      <c r="I94" s="115"/>
      <c r="J94" s="116">
        <f>S70</f>
        <v>1626</v>
      </c>
    </row>
    <row r="95" spans="4:10" ht="11.25">
      <c r="D95" s="40" t="s">
        <v>52</v>
      </c>
      <c r="H95" s="117" t="s">
        <v>53</v>
      </c>
      <c r="I95" s="118"/>
      <c r="J95" s="119">
        <f>SUM(N13:N68)</f>
        <v>1764.285714285714</v>
      </c>
    </row>
    <row r="99" spans="4:10" ht="11.25">
      <c r="D99" s="40" t="s">
        <v>54</v>
      </c>
      <c r="H99" s="114" t="s">
        <v>55</v>
      </c>
      <c r="I99" s="115"/>
      <c r="J99" s="120">
        <f>IF(R70=0,0,R70/J94)</f>
        <v>0.9787875593041644</v>
      </c>
    </row>
    <row r="100" spans="8:10" ht="12" thickBot="1">
      <c r="H100" s="121"/>
      <c r="J100" s="122"/>
    </row>
    <row r="101" spans="4:10" ht="11.25">
      <c r="D101" s="40" t="s">
        <v>56</v>
      </c>
      <c r="H101" s="117" t="s">
        <v>57</v>
      </c>
      <c r="I101" s="118"/>
      <c r="J101" s="123">
        <f>IF(Q70=0,0,Q70/J95)</f>
        <v>0.9649327935222672</v>
      </c>
    </row>
    <row r="103" ht="11.25">
      <c r="C103" s="40" t="s">
        <v>33</v>
      </c>
    </row>
    <row r="104" spans="3:4" ht="11.25">
      <c r="C104" s="124"/>
      <c r="D104" s="40" t="s">
        <v>34</v>
      </c>
    </row>
    <row r="105" spans="3:4" ht="11.25">
      <c r="C105" s="99"/>
      <c r="D105" s="40" t="s">
        <v>35</v>
      </c>
    </row>
    <row r="106" spans="3:4" ht="11.25">
      <c r="C106" s="125"/>
      <c r="D106" s="40" t="s">
        <v>36</v>
      </c>
    </row>
    <row r="107" spans="3:4" ht="11.25">
      <c r="C107" s="126"/>
      <c r="D107" s="40" t="s">
        <v>37</v>
      </c>
    </row>
    <row r="112" spans="3:10" ht="11.25">
      <c r="C112" s="127"/>
      <c r="H112" s="128"/>
      <c r="I112" s="128"/>
      <c r="J112" s="128"/>
    </row>
    <row r="113" spans="3:10" ht="11.25">
      <c r="C113" s="127"/>
      <c r="H113" s="128"/>
      <c r="I113" s="128"/>
      <c r="J113" s="128"/>
    </row>
    <row r="114" spans="3:10" ht="11.25">
      <c r="C114" s="127"/>
      <c r="H114" s="128"/>
      <c r="I114" s="128"/>
      <c r="J114" s="128"/>
    </row>
    <row r="115" spans="3:7" ht="11.25">
      <c r="C115" s="110"/>
      <c r="G115" s="110"/>
    </row>
    <row r="116" spans="3:7" ht="11.25">
      <c r="C116" s="110"/>
      <c r="G116" s="110"/>
    </row>
    <row r="117" spans="3:7" ht="11.25">
      <c r="C117" s="127"/>
      <c r="G117" s="110"/>
    </row>
  </sheetData>
  <sheetProtection/>
  <mergeCells count="115">
    <mergeCell ref="B61:B64"/>
    <mergeCell ref="C61:C64"/>
    <mergeCell ref="D61:D64"/>
    <mergeCell ref="E61:E64"/>
    <mergeCell ref="F61:F64"/>
    <mergeCell ref="D44:D47"/>
    <mergeCell ref="C44:C47"/>
    <mergeCell ref="B44:B47"/>
    <mergeCell ref="C56:C58"/>
    <mergeCell ref="B56:B58"/>
    <mergeCell ref="Q40:Q41"/>
    <mergeCell ref="R40:R41"/>
    <mergeCell ref="F31:F32"/>
    <mergeCell ref="H22:H23"/>
    <mergeCell ref="G22:G23"/>
    <mergeCell ref="C29:C30"/>
    <mergeCell ref="G40:G41"/>
    <mergeCell ref="F36:F37"/>
    <mergeCell ref="E36:E37"/>
    <mergeCell ref="D36:D37"/>
    <mergeCell ref="T40:T41"/>
    <mergeCell ref="F33:F35"/>
    <mergeCell ref="H29:H30"/>
    <mergeCell ref="G29:G30"/>
    <mergeCell ref="C22:C23"/>
    <mergeCell ref="D17:D18"/>
    <mergeCell ref="C17:C18"/>
    <mergeCell ref="I40:I41"/>
    <mergeCell ref="F29:F30"/>
    <mergeCell ref="P40:P41"/>
    <mergeCell ref="B20:B21"/>
    <mergeCell ref="B22:B23"/>
    <mergeCell ref="G31:G32"/>
    <mergeCell ref="H31:H32"/>
    <mergeCell ref="B31:B32"/>
    <mergeCell ref="C31:C32"/>
    <mergeCell ref="D31:D32"/>
    <mergeCell ref="E31:E32"/>
    <mergeCell ref="E27:E28"/>
    <mergeCell ref="D27:D28"/>
    <mergeCell ref="B13:B16"/>
    <mergeCell ref="F17:F18"/>
    <mergeCell ref="E17:E18"/>
    <mergeCell ref="B49:B50"/>
    <mergeCell ref="B52:B54"/>
    <mergeCell ref="B17:B18"/>
    <mergeCell ref="F20:F21"/>
    <mergeCell ref="E20:E21"/>
    <mergeCell ref="D20:D21"/>
    <mergeCell ref="C20:C21"/>
    <mergeCell ref="E13:E16"/>
    <mergeCell ref="D13:D16"/>
    <mergeCell ref="C13:C16"/>
    <mergeCell ref="C27:C28"/>
    <mergeCell ref="C33:C35"/>
    <mergeCell ref="D33:D35"/>
    <mergeCell ref="E33:E35"/>
    <mergeCell ref="D29:D30"/>
    <mergeCell ref="E29:E30"/>
    <mergeCell ref="E56:E58"/>
    <mergeCell ref="D56:D58"/>
    <mergeCell ref="F52:F54"/>
    <mergeCell ref="E52:E54"/>
    <mergeCell ref="B27:B28"/>
    <mergeCell ref="E44:E47"/>
    <mergeCell ref="B29:B30"/>
    <mergeCell ref="C36:C37"/>
    <mergeCell ref="B36:B37"/>
    <mergeCell ref="B33:B35"/>
    <mergeCell ref="B25:B26"/>
    <mergeCell ref="G27:G28"/>
    <mergeCell ref="G25:G26"/>
    <mergeCell ref="E25:E26"/>
    <mergeCell ref="D25:D26"/>
    <mergeCell ref="C25:C26"/>
    <mergeCell ref="L81:N81"/>
    <mergeCell ref="G79:H79"/>
    <mergeCell ref="E49:E50"/>
    <mergeCell ref="D49:D50"/>
    <mergeCell ref="C49:C50"/>
    <mergeCell ref="G80:H80"/>
    <mergeCell ref="F49:F50"/>
    <mergeCell ref="G56:G58"/>
    <mergeCell ref="G52:G54"/>
    <mergeCell ref="F56:F58"/>
    <mergeCell ref="D1:S1"/>
    <mergeCell ref="D2:S2"/>
    <mergeCell ref="D3:S3"/>
    <mergeCell ref="D8:G8"/>
    <mergeCell ref="F25:F26"/>
    <mergeCell ref="H25:H26"/>
    <mergeCell ref="F22:F23"/>
    <mergeCell ref="E22:E23"/>
    <mergeCell ref="D22:D23"/>
    <mergeCell ref="F13:F16"/>
    <mergeCell ref="B66:B67"/>
    <mergeCell ref="C66:C67"/>
    <mergeCell ref="H44:H47"/>
    <mergeCell ref="G44:G47"/>
    <mergeCell ref="F44:F47"/>
    <mergeCell ref="D10:G10"/>
    <mergeCell ref="H56:H58"/>
    <mergeCell ref="H40:H41"/>
    <mergeCell ref="H27:H28"/>
    <mergeCell ref="F27:F28"/>
    <mergeCell ref="S40:S41"/>
    <mergeCell ref="D52:D54"/>
    <mergeCell ref="C52:C54"/>
    <mergeCell ref="J40:J41"/>
    <mergeCell ref="K40:K41"/>
    <mergeCell ref="L40:L41"/>
    <mergeCell ref="M40:M41"/>
    <mergeCell ref="N40:N41"/>
    <mergeCell ref="O40:O41"/>
    <mergeCell ref="H52:H54"/>
  </mergeCells>
  <dataValidations count="2">
    <dataValidation type="decimal" operator="greaterThan" allowBlank="1" showErrorMessage="1" sqref="O66:O69 K66:K69 K30 K13:K19 K36:K37">
      <formula1>0</formula1>
    </dataValidation>
    <dataValidation type="decimal" operator="greaterThan" allowBlank="1" showErrorMessage="1" sqref="K82:K107 O70:O107 K70:K78 O1:O40 K42:K59 K1:K11 K31:K35 K22:K29 K38:K40 O42:O65 K61:K65">
      <formula1>0</formula1>
    </dataValidation>
  </dataValidations>
  <printOptions horizontalCentered="1" verticalCentered="1"/>
  <pageMargins left="1.1811023622047245" right="0.5905511811023623" top="0.5905511811023623" bottom="0.5905511811023623" header="0" footer="0"/>
  <pageSetup fitToHeight="0" fitToWidth="1" horizontalDpi="600" verticalDpi="600" orientation="landscape" paperSize="5" scale="44" r:id="rId4"/>
  <headerFooter alignWithMargins="0">
    <oddFooter>&amp;R&amp;P</oddFooter>
  </headerFooter>
  <rowBreaks count="2" manualBreakCount="2">
    <brk id="24" min="1" max="19" man="1"/>
    <brk id="60" min="1" max="1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amorales</cp:lastModifiedBy>
  <cp:lastPrinted>2011-11-02T15:49:15Z</cp:lastPrinted>
  <dcterms:created xsi:type="dcterms:W3CDTF">2003-11-14T08:59:56Z</dcterms:created>
  <dcterms:modified xsi:type="dcterms:W3CDTF">2011-11-02T15:51:48Z</dcterms:modified>
  <cp:category/>
  <cp:version/>
  <cp:contentType/>
  <cp:contentStatus/>
  <cp:revision>1</cp:revision>
</cp:coreProperties>
</file>