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995" windowHeight="8175" firstSheet="1" activeTab="1"/>
  </bookViews>
  <sheets>
    <sheet name="Informe Plan de mejoramiento " sheetId="1" r:id="rId1"/>
    <sheet name="Avance plan de mejoramiento " sheetId="2" r:id="rId2"/>
    <sheet name="Hoja1" sheetId="3" r:id="rId3"/>
  </sheets>
  <definedNames>
    <definedName name="_xlnm.Print_Area" localSheetId="1">'Avance plan de mejoramiento '!$B$1:$T$109</definedName>
  </definedNames>
  <calcPr fullCalcOnLoad="1"/>
</workbook>
</file>

<file path=xl/comments1.xml><?xml version="1.0" encoding="utf-8"?>
<comments xmlns="http://schemas.openxmlformats.org/spreadsheetml/2006/main">
  <authors>
    <author/>
  </authors>
  <commentList>
    <comment ref="C8" authorId="0">
      <text>
        <r>
          <rPr>
            <sz val="10"/>
            <rFont val="Arial"/>
            <family val="2"/>
          </rPr>
          <t xml:space="preserve">Consignar la fecha (dia-mes-año) de subscripción del pan en la celda demarcada
 </t>
        </r>
      </text>
    </comment>
    <comment ref="A12" authorId="0">
      <text>
        <r>
          <rPr>
            <sz val="10"/>
            <rFont val="Arial"/>
            <family val="2"/>
          </rPr>
          <t xml:space="preserve">Numero de orden del hallazgo en el informe ( cuando una accion correctiva agrupa varios hallazgos pueden relacionarse en las celdas los numeros correspondientes )  relacionarse 
</t>
        </r>
      </text>
    </comment>
    <comment ref="B12" authorId="0">
      <text>
        <r>
          <rPr>
            <sz val="10"/>
            <rFont val="Arial"/>
            <family val="2"/>
          </rPr>
          <t xml:space="preserve">Corresponde a la clasificación esteblecida por la CGR según la naturaleza del hallazgo y su origen en las diferentes áreas de la administración 
</t>
        </r>
      </text>
    </comment>
    <comment ref="F12" authorId="0">
      <text>
        <r>
          <rPr>
            <sz val="10"/>
            <rFont val="Arial"/>
            <family val="2"/>
          </rPr>
          <t xml:space="preserve">Es la accón o decisión que adopta la entidad para subsanar o corregir la situación plasmada en el hallazgo
</t>
        </r>
      </text>
    </comment>
    <comment ref="G12" authorId="0">
      <text>
        <r>
          <rPr>
            <sz val="10"/>
            <rFont val="Arial"/>
            <family val="2"/>
          </rPr>
          <t xml:space="preserve">Refleja el propósito que tiene el cumplir con la acción emprendida para corregir las situaciones que se deriven de los hallazgos 
</t>
        </r>
      </text>
    </comment>
    <comment ref="H12" authorId="0">
      <text>
        <r>
          <rPr>
            <sz val="10"/>
            <rFont val="Arial"/>
            <family val="2"/>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I12" authorId="0">
      <text>
        <r>
          <rPr>
            <sz val="10"/>
            <rFont val="Arial"/>
            <family val="2"/>
          </rPr>
          <t xml:space="preserve">Expresa la metrica de los pasos o metas que contiene cada acción con el fin de poder medir el grado de avance  
</t>
        </r>
      </text>
    </comment>
    <comment ref="J12" authorId="0">
      <text>
        <r>
          <rPr>
            <sz val="10"/>
            <rFont val="Arial"/>
            <family val="2"/>
          </rPr>
          <t xml:space="preserve">Se debe consignar el volumen o tmaño de la meta propuesta en las unidades de medida estblecidas para ella 
</t>
        </r>
      </text>
    </comment>
    <comment ref="K12" authorId="0">
      <text>
        <r>
          <rPr>
            <sz val="10"/>
            <rFont val="Arial"/>
            <family val="2"/>
          </rPr>
          <t xml:space="preserve">Se consigna la fecha programada para la iniciación de cada paso o meta 
</t>
        </r>
      </text>
    </comment>
    <comment ref="L12" authorId="0">
      <text>
        <r>
          <rPr>
            <sz val="10"/>
            <rFont val="Arial"/>
            <family val="2"/>
          </rPr>
          <t xml:space="preserve">Eestablece el plazo o  y finalización de cada una de las metas 
</t>
        </r>
      </text>
    </comment>
    <comment ref="M12" authorId="0">
      <text>
        <r>
          <rPr>
            <sz val="10"/>
            <rFont val="Arial"/>
            <family val="2"/>
          </rPr>
          <t xml:space="preserve">La hoja calcula automáticamente el pazo de duración de la acción teniendo cuidado que la ultima acción consignada sea la que termine de último 
</t>
        </r>
      </text>
    </comment>
  </commentList>
</comments>
</file>

<file path=xl/comments2.xml><?xml version="1.0" encoding="utf-8"?>
<comments xmlns="http://schemas.openxmlformats.org/spreadsheetml/2006/main">
  <authors>
    <author/>
    <author>PC</author>
  </authors>
  <commentList>
    <comment ref="D8" authorId="0">
      <text>
        <r>
          <rPr>
            <sz val="10"/>
            <rFont val="Arial"/>
            <family val="2"/>
          </rPr>
          <t xml:space="preserve">Consignar la fecha (dia-mes-año) de subscripción del plan en la celda demarcada
 </t>
        </r>
      </text>
    </comment>
    <comment ref="D10" authorId="0">
      <text>
        <r>
          <rPr>
            <sz val="10"/>
            <rFont val="Arial"/>
            <family val="2"/>
          </rPr>
          <t xml:space="preserve">Consignar la fecha (dia-mes-año) de en que se presenta el avance del plan en la celda demarcada
 </t>
        </r>
      </text>
    </comment>
    <comment ref="B12" authorId="0">
      <text>
        <r>
          <rPr>
            <sz val="10"/>
            <rFont val="Arial"/>
            <family val="2"/>
          </rPr>
          <t xml:space="preserve">Numero de orden del hallazgo en el informe ( cuando una accion correctiva agrupa varios hallazgos pueden relacionarse en las celdas los numeros correspondientes )  relacionarse 
</t>
        </r>
      </text>
    </comment>
    <comment ref="C12" authorId="0">
      <text>
        <r>
          <rPr>
            <sz val="10"/>
            <rFont val="Arial"/>
            <family val="2"/>
          </rPr>
          <t xml:space="preserve">Corresponde a la clasificación esteblecida por la CGR según la naturaleza del hallazgo y su origen en las diferentes áreas de la administración 
</t>
        </r>
      </text>
    </comment>
    <comment ref="G12" authorId="0">
      <text>
        <r>
          <rPr>
            <sz val="10"/>
            <rFont val="Arial"/>
            <family val="2"/>
          </rPr>
          <t xml:space="preserve">Es la accón o decisión que adopta la entidad para subsanar o corregir la situación plasmada en el hallazgo
</t>
        </r>
      </text>
    </comment>
    <comment ref="H12" authorId="0">
      <text>
        <r>
          <rPr>
            <sz val="10"/>
            <rFont val="Arial"/>
            <family val="2"/>
          </rPr>
          <t xml:space="preserve">Refleja el propósito que tiene el cumplir con la acción emprendida para corregir las situaciones que se deriven de los hallazgos 
</t>
        </r>
      </text>
    </comment>
    <comment ref="I12" authorId="0">
      <text>
        <r>
          <rPr>
            <sz val="10"/>
            <rFont val="Arial"/>
            <family val="2"/>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12" authorId="0">
      <text>
        <r>
          <rPr>
            <sz val="10"/>
            <rFont val="Arial"/>
            <family val="2"/>
          </rPr>
          <t xml:space="preserve">Expresa la metrica de los pasos o metas que contiene cada acción con el fin de poder medir el grado de avance  
</t>
        </r>
      </text>
    </comment>
    <comment ref="L12" authorId="0">
      <text>
        <r>
          <rPr>
            <sz val="10"/>
            <rFont val="Arial"/>
            <family val="2"/>
          </rPr>
          <t xml:space="preserve">Se consigna la fecha programada para la iniciación de cada paso o meta 
</t>
        </r>
      </text>
    </comment>
    <comment ref="M12" authorId="0">
      <text>
        <r>
          <rPr>
            <sz val="10"/>
            <rFont val="Arial"/>
            <family val="2"/>
          </rPr>
          <t xml:space="preserve">Eestablece el plazo o  y finalización de cada una de las metas 
</t>
        </r>
      </text>
    </comment>
    <comment ref="N12" authorId="0">
      <text>
        <r>
          <rPr>
            <sz val="10"/>
            <rFont val="Arial"/>
            <family val="2"/>
          </rPr>
          <t xml:space="preserve">La hoja calcula automáticamente el pazo de duración de las metas  
</t>
        </r>
      </text>
    </comment>
    <comment ref="O12" authorId="0">
      <text>
        <r>
          <rPr>
            <sz val="10"/>
            <rFont val="Arial"/>
            <family val="2"/>
          </rPr>
          <t xml:space="preserve">Se consigna el numero de unidades ejecutadas por cada una de las metas 
</t>
        </r>
      </text>
    </comment>
    <comment ref="P12" authorId="0">
      <text>
        <r>
          <rPr>
            <sz val="10"/>
            <rFont val="Arial"/>
            <family val="2"/>
          </rPr>
          <t xml:space="preserve">Calcula el avance porcentual de la meta  dividiendo la ejecución informada en la columna Ksobre la columna G
</t>
        </r>
      </text>
    </comment>
    <comment ref="K12" authorId="1">
      <text>
        <r>
          <rPr>
            <sz val="8"/>
            <rFont val="Tahoma"/>
            <family val="2"/>
          </rPr>
          <t>Se debe consignar el volumen o tamaño de la meta propuesta en las unidades de medida establecidas para ella</t>
        </r>
      </text>
    </comment>
  </commentList>
</comments>
</file>

<file path=xl/sharedStrings.xml><?xml version="1.0" encoding="utf-8"?>
<sst xmlns="http://schemas.openxmlformats.org/spreadsheetml/2006/main" count="562" uniqueCount="487">
  <si>
    <t>En las vigencias 2006 y 2007 no existe uniformidad en la elaboración de las planillas de ingresos por parte de las diferentes Direcciones Territoriales (DT).</t>
  </si>
  <si>
    <t>Falta de control y seguimiento de los funcionarios responsables.</t>
  </si>
  <si>
    <t>Inoportunidad en el traslado de recursos lo  cual dificulta el control y seguimiento</t>
  </si>
  <si>
    <t>En la carpetas que contienen los documentos de los vehículos no se evidencia el cumplimiento del Manual de Procedimientos sobre solicitud, atención y control del servicio de transporte.</t>
  </si>
  <si>
    <t>No se evalúa el servicio ni se realiza un efectivo seguimiento a las medidas de corrección, prevención y mejoramiento al proceso para dar cumplimiento a los Decretos vigentes sobre Austeridad en el Gasto Público</t>
  </si>
  <si>
    <t>Pérdida de control de los gastos para mantenimiento del parque automotor</t>
  </si>
  <si>
    <t xml:space="preserve">Durante las vigencias 2006 y 2007 se evidencia la falta de una bitácora para el control de peajes, parqueaderos, consumibles y mantenimiento dado a los vehículos durante las comisiones </t>
  </si>
  <si>
    <t>Debido a la ambigüedad de lo normado en la Resolución 378 del 17 de julio del 2006, por la cual se fija la escala de viáticos, y establece normas para las comisiones de servicios de funcionarios del IGAC</t>
  </si>
  <si>
    <t>Se puede incurrir en mayores gastos por estos conceptos</t>
  </si>
  <si>
    <t>Pérdida de cinco unidades de  crisoles, tres de estos el 29 de noviembre de 2005 y dos el 13 de octubre de 2006 por valor de $12.2  millones, utilizados en el laboratorio de suelos</t>
  </si>
  <si>
    <t>Hechos presuntamente irregulares, por omisión en el trámite de una cuenta del Municipio de Sogamoso por valor de $36  millones en la Territorial Boyacá</t>
  </si>
  <si>
    <t>Pérdida de recursos</t>
  </si>
  <si>
    <t>Hechos presuntamente irregulares, correspondientes a la pérdida de un equipo "Firewall-Fortines" en la Territorial Antioquia</t>
  </si>
  <si>
    <t>Pérdida de elementos</t>
  </si>
  <si>
    <t>Presuntas irregularidades en la Dirección Territorial de Córdoba al no realizar los trámites pertinentes para liquidar el contrato interadministrativo celebrado con el municipio de Montería, que adeuda $34.1 millones.</t>
  </si>
  <si>
    <t>Debido a consignaciones sin identificar, notas débito y crédito no contabilizadas</t>
  </si>
  <si>
    <t>Resta confiabilidad a la información</t>
  </si>
  <si>
    <t xml:space="preserve">Falta de control y seguimiento </t>
  </si>
  <si>
    <t xml:space="preserve">División de Recursos Humanos </t>
  </si>
  <si>
    <t>Oficina de Difusión y Mercadeo</t>
  </si>
  <si>
    <t>Ejercer monitoreo permanente por  parte  del pagador de la Territorial para garantizar la consignación oportuna del recaudo</t>
  </si>
  <si>
    <t>Verificación diaria por parte del pagador sobre el reporte del efectivo del CIG</t>
  </si>
  <si>
    <t>Informes diarios de pagaduría que soportan la recepción del recaudo</t>
  </si>
  <si>
    <t>Sensibilizar a la Dirección Territorial en el cumplimiento de los deberes previstos en la Ley 734 de 2002 y la no incursión en las prohibiciones previstas en ésta.</t>
  </si>
  <si>
    <t>Dar aplicación a los procedimientos establecidos en la Ley 1010 de 2006.</t>
  </si>
  <si>
    <t>Recursos Humanos</t>
  </si>
  <si>
    <t>Secretaría General</t>
  </si>
  <si>
    <t>Mejorar el ambiente laboral en la Territorial</t>
  </si>
  <si>
    <t>Realizar una charla de sensibilización.</t>
  </si>
  <si>
    <t>Registro de asistencia a la sensibilización</t>
  </si>
  <si>
    <t>Acta de Conciliación</t>
  </si>
  <si>
    <t>Realizar estudios de seguridad en la pagaduría de la Territorial</t>
  </si>
  <si>
    <t>Evitar la pérdida de los títulos valores de la Territorial.</t>
  </si>
  <si>
    <t>Documento</t>
  </si>
  <si>
    <t>Estudio de seguridad base de análisis para la implementación de correctivos.</t>
  </si>
  <si>
    <t>Implementación de medidas de seguridad producto del estudio</t>
  </si>
  <si>
    <t>Sensibilización a los pagadores y contadores sobre sus deberes y responsabilidades como custodios de los títulos valores</t>
  </si>
  <si>
    <t>Ajuste e implementación de medidas de seguridad</t>
  </si>
  <si>
    <t>Documentos que soporten la implementación</t>
  </si>
  <si>
    <t>Realizar una charla de sensibilización. A pagadores y contadores</t>
  </si>
  <si>
    <t>Monitoreo, verificación y control permanente por parte del interventor sobre la ejecución del contrato</t>
  </si>
  <si>
    <t>Registros de seguimiento</t>
  </si>
  <si>
    <t xml:space="preserve">Aplicativo </t>
  </si>
  <si>
    <t>Realizar la depuración de las conciliaciones Bancarias y efectuar la correspondiente contabilización. Registrar los rendimientos financieros generados por el Fondo de Becas Bogotá Nassau en el transcurso del periodo de 2008 e identificar las fallas presentadas que garanticen a futuro la totalidad de los registros y la racionabilidad del efectivo de los ingresos y gastos</t>
  </si>
  <si>
    <t>Identificar las partidas conciliatorias que persisten de los periodos 2006 y 2007 y las que puedan surgir.</t>
  </si>
  <si>
    <t>Registrar anualmente los rendimientos financieros generados por el Fondo de becas Bogotá Nassau</t>
  </si>
  <si>
    <t>Valor del registro contable.</t>
  </si>
  <si>
    <t>Realizar la depuración de la cuenta "Anticipos o saldos a favor por impuestos y contribuciones" y controlar el saldo de la misma periódicamente e identificar las fallas presentadas que garanticen a futuro la totalidad de los registros y la racionabilidad del efectivo de los ingresos y gastos</t>
  </si>
  <si>
    <t>Realizar los ajustes contables necesarios para reflejar razonablemente  el estado de los procesos jurídicos en contra y a favor del Instituto acorde con el procedimiento señalado en el Régimen de Contabilidad Pública y mantener los registros actualizados</t>
  </si>
  <si>
    <t xml:space="preserve">Las 42 oficinas adscritas a las D.T. en el país demoran el reporte de información.  </t>
  </si>
  <si>
    <t>Difundir y exigir  el uso del Formato No.223-07/2006. V2 estipulado en el Manual de Procedimientos de Tesorería vigente tanto en Direcciones Territoriales como en las Delegadas para dar uniformidad a la elaboración de las planillas de ingreso garantizando el registro total de los datos</t>
  </si>
  <si>
    <t>Exigir el diligenciamiento completo del Formato No.223-07/2006. V2 estipulado en el Manual de Procedimientos de Tesorería vigente tanto en Direcciones Territoriales como en las Delegadas</t>
  </si>
  <si>
    <t>Verificación de los registros</t>
  </si>
  <si>
    <t>Divisón Financiera</t>
  </si>
  <si>
    <t>Informe a la Contraloría</t>
  </si>
  <si>
    <t>Ajustes al método utilizado de contabilidad de costos manual</t>
  </si>
  <si>
    <t xml:space="preserve">Actualización del Manual de "Presentación de Propuestas de Convenios" </t>
  </si>
  <si>
    <t xml:space="preserve">Manual actualizado </t>
  </si>
  <si>
    <t>Registros de costos y de seguimiento</t>
  </si>
  <si>
    <t>Diseño y Desarrollo del Módulo de Contabilidad de Costos</t>
  </si>
  <si>
    <t>Módulo</t>
  </si>
  <si>
    <t>Garantizar el buen manejo del uso de combustible para no distorsionar los gastos del parque automotor</t>
  </si>
  <si>
    <t>Chequeo permanente por parte del interventor al desarrollo del contrato suministrando información oportuna</t>
  </si>
  <si>
    <t>Actas de interventoría</t>
  </si>
  <si>
    <t>Seguimiento técnico y administrativo al desarrollo de los convenios</t>
  </si>
  <si>
    <t>Garantizar la oportunidad y calidad de los productos contenidos en el objeto del convenio para evitar la renuencia al pago por supuestas deficiencias técnicas</t>
  </si>
  <si>
    <t>Informes técnicos trimestrales  presentados a la Subdirección de Catastro</t>
  </si>
  <si>
    <t xml:space="preserve">Conocer la política ambiental </t>
  </si>
  <si>
    <t>Contar con normas que garanticen la protección del medio ambiente institucional</t>
  </si>
  <si>
    <t>Realizar charlas de sensibilización.</t>
  </si>
  <si>
    <t>Divulgar la Política Ambiental formulada por la entidad</t>
  </si>
  <si>
    <t>Manuales</t>
  </si>
  <si>
    <t>Implementar las acciones que garanticen la protección del ambiente, definidas en los manuales</t>
  </si>
  <si>
    <t>Registros definidos en los manuales de procedimientos</t>
  </si>
  <si>
    <t>Revisión y ajuste de los manuales de procedimiento de viáticos y gastos de comisión</t>
  </si>
  <si>
    <t>Revisión y ajuste de los manuales</t>
  </si>
  <si>
    <t>Manual ajustado</t>
  </si>
  <si>
    <t>Ejercer mejores controles a los gastos de comisión para su racionalización y austeridad</t>
  </si>
  <si>
    <t>División Financiera/Oficina de Planeación</t>
  </si>
  <si>
    <t>Formular e implementar la política de género de acuerdo con los mandatos constitucionales y legales</t>
  </si>
  <si>
    <t>Definición de criterios y formulación de la política de género</t>
  </si>
  <si>
    <t>Jornadas de sensibilización y socialización de la política de género</t>
  </si>
  <si>
    <t>Documento contentivo de la política de género</t>
  </si>
  <si>
    <t>Realizar selectivamente control previo administrativo al procedimiento establecido por la Administración.</t>
  </si>
  <si>
    <t>Dar cumplimiento a lo requerido en la Ley 80/93 y alertar con oportunidad sobre posibles desviaciones del procedimiento establecido por la Entidad.</t>
  </si>
  <si>
    <t>Contar con un procedimiento que evite distorsiones en los límites de las unidades definidas</t>
  </si>
  <si>
    <t>Incorporar tecnología de punta en la elaboración de Áreas Homogéneas</t>
  </si>
  <si>
    <t>Producir y entregar información digital e incorporar esta información en la base de datos de la Subdirección de Agrología</t>
  </si>
  <si>
    <t>Documentar el procedimiento de actualización de las Áreas Homogéneas de Tierras dentro de la metodología de Áreas Homogéneas</t>
  </si>
  <si>
    <t>Documento de actualización de Áreas Homogéneas</t>
  </si>
  <si>
    <t>Base de datos</t>
  </si>
  <si>
    <t>Información digital involucrada en la base de datos a partir de la implementación del proceso</t>
  </si>
  <si>
    <t>Realizar la actualización y articulación  del Sistema de Información de Suelos (SINS) con los demás procesos de la Subdirección</t>
  </si>
  <si>
    <t>Implementar en los levantamientos de campo la utilización de elementos móviles de captura y los modelos digitales de terreno</t>
  </si>
  <si>
    <t>Hacer uso generalizado de herramientas tecnológicas modernas para mayor eficiencia y eficacia del trabajo de campo en los estudios de suelos</t>
  </si>
  <si>
    <t>Garantizar la custodia de elementos del Laboratorio</t>
  </si>
  <si>
    <t>Actividades de seguimiento del instructivo "Custodia de elementos del laboratorio" I420-03/2007 V1</t>
  </si>
  <si>
    <t>Revisiones del Comité de calidad</t>
  </si>
  <si>
    <t>Proteger el ecosistema de la Isla El Santuario con el fin de conservar los recursos naturales</t>
  </si>
  <si>
    <t>Elaborar un Plan de Manejo estructurado de la Isla El Santuario</t>
  </si>
  <si>
    <t>Realizar el inventario forestal de la Isla El Santuario</t>
  </si>
  <si>
    <t>Documento de inventario</t>
  </si>
  <si>
    <t>Formular el Plan de Aprovechamiento Forestal de la Isla El Santuario, con base en el Decreto 1791/1996</t>
  </si>
  <si>
    <t>Documento de Plan de Aprovechamiento Forestal</t>
  </si>
  <si>
    <t>Requerir informe bimestral y hacer auditoría de seguimiento a la Territorial sobre Avance del Plan de Mejoramiento para monitorear su cumplimiento</t>
  </si>
  <si>
    <t>Lograr el mejoramiento continuo con el cumplimiento oportuno y ágil de las acciones correctivas o preventivas convenidas</t>
  </si>
  <si>
    <t>Valor pendiente de depuración.</t>
  </si>
  <si>
    <t>Reunir los soportes suficientes de cada una de las partidas conciliatorias y realizar los correspondientes registros contables.</t>
  </si>
  <si>
    <t>Reflejar dentro de la Contabilidad de los periodos 2008 y 2009 la totalidad de los ingresos y gastos, producto de las partidas conciliatorias de los periodos 2006 y 2007  y mantener control sobre las partidas conciliatorias que se presenten en los periodos siguientes.</t>
  </si>
  <si>
    <t>Lograr la razonabilidad de la cuenta "Anticipos o saldos a favor por impuestos y contribuciones".</t>
  </si>
  <si>
    <t>Identificar las partidas que generan el valor objeto de depuración.</t>
  </si>
  <si>
    <t>Reunir los soportes suficientes y realizar los correspondientes registros contables.</t>
  </si>
  <si>
    <t>Seguimiento a la aplicación de la Resolución 620 del 23 de septiembre de 2008</t>
  </si>
  <si>
    <t>Consolidar una base de datos integrada en la Subdirección de Agrología</t>
  </si>
  <si>
    <t>Desarrollar un aplicativo para la captura de la información usando dispositivos móviles en los levantamientos de suelos en campo</t>
  </si>
  <si>
    <t>Implementar el aplicativo para la captura de la información usando dispositivos móviles en los levantamientos de suelos en campo</t>
  </si>
  <si>
    <t>Registros de captura de la información en campo a partir de dispositivos móviles</t>
  </si>
  <si>
    <t>Elaborar ficha técnica por los valores que ameriten consideración del comité de sostenibilidad al saneamiento contable y cancelar dichos saldos.</t>
  </si>
  <si>
    <t>Lograr y mantener la razonabilidad de las cifras de las cuentas de Propiedades, Planta y Equipo en los Estados Financieros.</t>
  </si>
  <si>
    <t>Terminar el informe del Inventario físico de 2007 y registrar los ajustes resultantes.</t>
  </si>
  <si>
    <t>Inventario físico clasificado</t>
  </si>
  <si>
    <t>Informes de Almacén y saldos de las cuentas contables de los Estados Financieros.</t>
  </si>
  <si>
    <t>Registrar los correspondientes ajustes provenientes del proceso de Saneamiento Contable por $9,123 millones.</t>
  </si>
  <si>
    <t>Verificar y conciliar trimestralmente los saldos entre las diferentes dependencias y las Direcciones Territoriales.</t>
  </si>
  <si>
    <t>Realizar el análisis y registros contables de acuerdo con el inventario físico a 31 de diciembre de 2007, al igual que con la cuenta de "Propiedad, Planta y Equipo"</t>
  </si>
  <si>
    <t xml:space="preserve">Determinar diferencias y hacer ajustes correspondientes </t>
  </si>
  <si>
    <t>Registros de las partidas analizadas y determinadas susceptibles de ajuste</t>
  </si>
  <si>
    <t xml:space="preserve">Poner a consideración de la administración una metodología  para garantizar la sostenibilidad del saneamiento contable y registrar las partidas determinadas mediante el proceso de saneamiento Contable por $9,123 millones. </t>
  </si>
  <si>
    <t>Aplicar los mecanismos para verificación y conciliación de los saldos entre las diferentes dependencias y las Direcciones Territoriales con las áreas de almacén y contabilidad.</t>
  </si>
  <si>
    <t>Verificaciones y Conciliaciones</t>
  </si>
  <si>
    <t xml:space="preserve">Realizar los ajustes contables correspondientes, con base en la información suministrada por la Oficina Jurídica y de acuerdo con las normas y disposiciones legales vigentes. </t>
  </si>
  <si>
    <t>Registros contables de ajustes en las diferentes cuentas del Balance.</t>
  </si>
  <si>
    <t>Lograr la razonabilidad de las cuentas del Balance en relación con los procesos jurídicos que se adelantan a favor y en contra del Instituto</t>
  </si>
  <si>
    <t>Informe detallado sobre el estado de los procesos jurídicos que se adelantan a favor y en contra de la entidad, el cual nos permita realizar los ajustes correspondientes.</t>
  </si>
  <si>
    <t>Informe detallado trimestral de los procesos jurídicos a favor y en contra del Instituto.</t>
  </si>
  <si>
    <t>Oficina Asesora Jurídica</t>
  </si>
  <si>
    <t>Realizar seguimiento a los informes financieros para verificar la razonabilidad de las partidas en cuanto a Propiedad, Planta y Equipo y Pasivos Contingentes.</t>
  </si>
  <si>
    <t>Garantizar la razonabilidad y confiabilidad de la información.</t>
  </si>
  <si>
    <t>Análisis semestral a estas partidas sobre los estados financieros.</t>
  </si>
  <si>
    <t>Revisar y hacer los ajustes contables trimestralmente con base en los reportes de cada una de las áreas que generen información contable.</t>
  </si>
  <si>
    <t>Verificación y evaluación de las conciliaciones</t>
  </si>
  <si>
    <t>Lograr que la información contable refleje razonablemente los procesos y movimientos reales de las áreas que generan la información y de acuerdo con los informes que estas elaboran.</t>
  </si>
  <si>
    <t>Conciliaciones</t>
  </si>
  <si>
    <t>Verificaciones</t>
  </si>
  <si>
    <t xml:space="preserve">Circulares </t>
  </si>
  <si>
    <t>Difusión del uso adecuado del Formato Informe de Ingresos</t>
  </si>
  <si>
    <t xml:space="preserve">Cierre Financiero mensual </t>
  </si>
  <si>
    <t>Adecuación y/o soporte técnico para la puesta en producción de los módulos de Almacén, Contabilidad e Inventario Documental</t>
  </si>
  <si>
    <t>Realizar las actividades requeridas para la puesta en producción en lo referente a cargues iniciales, parametrizaciones y pruebas del módulo de Contabilidad</t>
  </si>
  <si>
    <t>Realizar las actividades requeridas para la puesta en producción en lo referente a cargues iniciales, parametrizaciones y pruebas del Módulo de Inventario Documental</t>
  </si>
  <si>
    <t>Realizar las actividades requeridas para la puesta en producción en lo referente a cargues iniciales, parametrizaciones y pruebas de Almacén</t>
  </si>
  <si>
    <t>Módulos</t>
  </si>
  <si>
    <t>Actividades necesarias para la puesta en producción del Módulo de Contabilidad</t>
  </si>
  <si>
    <t>Predios depurados</t>
  </si>
  <si>
    <t>Ejecutar el plan de depuración de la base de datos catastral</t>
  </si>
  <si>
    <t xml:space="preserve">Identificar inconsistencias, alternativas de solución y su aplicación a la información correspondiente a la  Base Catastral de Datos </t>
  </si>
  <si>
    <t xml:space="preserve">Disponer de información catastral normalizada y consistente </t>
  </si>
  <si>
    <t>Dar estricto cumplimiento a la Resolución No. 235 del 27 de marzo de 2008, por medio de la cual se establecen algunas delegaciones</t>
  </si>
  <si>
    <t>Fortalecer el control de tipo técnico y la autonomía administrativa de las Direcciones Territoriales</t>
  </si>
  <si>
    <t>Monitoreo y control permanente al desarrollo de los procesos técnicos catastrales</t>
  </si>
  <si>
    <t>Informes de seguimiento y evaluación técnica</t>
  </si>
  <si>
    <t>Concientizar a los Directores Territoriales para que hagan uso de sus facultades delegadas</t>
  </si>
  <si>
    <t>Circulares de concientización</t>
  </si>
  <si>
    <t>Formalización e implementación de los manuales de procedimiento de Sistema de Gestión Ambiental, Metodología Evaluación de Impacto Ambiental, Instructivo Ahorro, uso eficiente y conservación de agua potable, energía y aire e Instructivo Manejo de Residuos Sólidos.</t>
  </si>
  <si>
    <t>Generar el Cuadro de Mando para el Sistema de Gestión de Calidad</t>
  </si>
  <si>
    <t>Cuadro de Mando</t>
  </si>
  <si>
    <t>Replantear el Plan de Desarrollo que mide el proceso estratégico del IGAC</t>
  </si>
  <si>
    <t>Ajustar el Plan de Desarrollo a las nuevas condiciones del entorno</t>
  </si>
  <si>
    <t>Definir los indicadores que permitan medir el Plan de Desarrollo Institucional</t>
  </si>
  <si>
    <t>Contar con una herramienta que permita medir la gestión de la entidad</t>
  </si>
  <si>
    <t>Establecer los indicadores de eficiencia, eficacia y efectividad para el SGC basado en los macroprocesos</t>
  </si>
  <si>
    <t>Plan de Desarrollo</t>
  </si>
  <si>
    <t>Elaborar el acta de conciliación de acuerdo con la Resolución 226 del 4 de mayo de 2006, entre  la Directora Territorial, funcionarios territoriales, Secretaría General, Control Interno y recursos Humanos.</t>
  </si>
  <si>
    <t>Causa del hallazgo</t>
  </si>
  <si>
    <t>Efecto del hallazgo</t>
  </si>
  <si>
    <t>Acción de mejoramiento</t>
  </si>
  <si>
    <t>Denominación de la Unidad de medida de la Meta</t>
  </si>
  <si>
    <t>Unidad de Medida de la Meta</t>
  </si>
  <si>
    <t>Implementar un módulo de contabilidad de costos</t>
  </si>
  <si>
    <t>Determinar el "Costo de Ventas y Operación" de manera sistematizada</t>
  </si>
  <si>
    <t>Documento de requerimientos</t>
  </si>
  <si>
    <t>Realizar mantenimientos preventivos y hacer seguimiento al Plan de mantenimientos nacional</t>
  </si>
  <si>
    <t>Garantizar el funcionamiento adecuado de la plataforma teleinformática</t>
  </si>
  <si>
    <t>Realizar 3 soportes preventivos a nivel nacional</t>
  </si>
  <si>
    <t>Registros de soportes</t>
  </si>
  <si>
    <t>Garantizar la comunicación permanente con las sedes del IGAC</t>
  </si>
  <si>
    <t>Instalación de acceso a Internet en 38 sedes para la comunicación con la sede central</t>
  </si>
  <si>
    <t>Seguimiento al Contrato 2664/2007 con TELECOM para la implementación del acceso a Internet en 38 sedes.</t>
  </si>
  <si>
    <t xml:space="preserve">Requerir de las áreas, informe bimestral, sobre procesos de contratación a desarrollarse en el bimestre siguiente.                         </t>
  </si>
  <si>
    <t>Verificación del procedimiento aplicable al 10% del total de la contratación reportada a realizarse.</t>
  </si>
  <si>
    <t>Requerir a la Territorial informe bimestral sobre avance del Plan de Mejoramiento</t>
  </si>
  <si>
    <t>Asignar la responsabilidad y custodia de los equipos informáticos en arrendamiento o comodato a los profesionales ingenieros de sistemas o quien haga sus veces en las Direcciones Territoriales</t>
  </si>
  <si>
    <t>Garantizar la custodia de los equipos informáticos en arrendamiento o comodato</t>
  </si>
  <si>
    <t>Circular</t>
  </si>
  <si>
    <t>Implementación del Módulo de facturación a nivel nacional</t>
  </si>
  <si>
    <t>Facilitar la elaboración de ajustes en las conciliaciones bancarias</t>
  </si>
  <si>
    <t>Implementar el módulo de facturación en 22 Direcciones Territoriales</t>
  </si>
  <si>
    <t>Direcciones Territoriales con el Módulo implementado</t>
  </si>
  <si>
    <t>Lograr la unidad de criterio en la aplicación de las normas y demás elementos inherentes a la actividad valuatoria</t>
  </si>
  <si>
    <t xml:space="preserve">Actualizar la normatividad existente, que incluya todas las variables que se deben tener en cuenta para la elaboración de los avalúos comerciales. </t>
  </si>
  <si>
    <t>Garantizar la seguridad de las personas que laboran en la isla  y de los equipos instalados allí</t>
  </si>
  <si>
    <t>Contratar la adecuación y mantenimiento de la infraestructura física de la Isla</t>
  </si>
  <si>
    <t>Contrato de mantenimiento</t>
  </si>
  <si>
    <t xml:space="preserve">Realizar mantenimiento a las instalaciones físicas de la Isla El Santuario </t>
  </si>
  <si>
    <t>Control permanente y monitoreo al cumplimiento del manual de procedimientos para garantizar el cumplimiento de normas vigentes relacionadas con austeridad en el gasto</t>
  </si>
  <si>
    <t>Verificación periódica y monitoreo del consumo de combustible del parque automotor</t>
  </si>
  <si>
    <t>Informes de monitoreo, verificación y evaluación del consumo de combustible</t>
  </si>
  <si>
    <t>Verificación y seguimiento al cumplimiento del manual</t>
  </si>
  <si>
    <t>Cumplimiento al manual de procedimientos manejo de vehículos</t>
  </si>
  <si>
    <t>Informes sobre seguimiento y verificación. Seguimiento</t>
  </si>
  <si>
    <t>Seguimiento y evaluación permanente al desarrollo de los convenios por parte del Director Territorial y el asesor de Catastro</t>
  </si>
  <si>
    <t>Garantizar el pago efectivo de los aportes a la seguridad social</t>
  </si>
  <si>
    <t>Verificación de la documentación por parte del interventor y del área financiera</t>
  </si>
  <si>
    <t>Puesta en producción de los Módulos de Contabilidad, Almacén e Inventario Documental</t>
  </si>
  <si>
    <t>H7</t>
  </si>
  <si>
    <t>Actividades necesarias para la puesta en producción del Módulo de Inventario Documental</t>
  </si>
  <si>
    <t>Actividades necesarias para la puesta en producción del Módulo de Almacén</t>
  </si>
  <si>
    <t>Formalizar los manuales de procedimiento</t>
  </si>
  <si>
    <t>Informe bimestral de la Territorial sobre avance del Plan de Mejoramiento</t>
  </si>
  <si>
    <t>Informe de auditoría sobre visita de seguimiento al Plan de Mejoramiento</t>
  </si>
  <si>
    <t>Registros de asistencia a las actividades de socialización</t>
  </si>
  <si>
    <t>Dar cumplimiento a la normatividad en relación con la política de género.</t>
  </si>
  <si>
    <t>Verificar y conciliar los saldos entre las diferentes dependencias y las Direcciones Territoriales con las áreas de almacén y contabilidad.</t>
  </si>
  <si>
    <t>Informe del Auditor sobre la verificación del procedimiento al 10% seleccionado.</t>
  </si>
  <si>
    <t>Puesta en funcionamiento de un sistema de información que integre los procesos de levantamiento de suelos con los del Laboratorio Nacional de Suelos</t>
  </si>
  <si>
    <t>Tener un sistema integrado de información administrativa y financiera en producción para la efectiva toma de decisiones</t>
  </si>
  <si>
    <t>Levantamiento de Requerimientos</t>
  </si>
  <si>
    <t xml:space="preserve">Informe bimestral de las áreas sobre la próxima contratación bimestral.                                                 </t>
  </si>
  <si>
    <t>Garantizar el buen manejo del efectivo recaudado diariamente en cumplimiento de los procedimientos</t>
  </si>
  <si>
    <t>Practicar visita de auditoría semestral para verificar el cumplimiento del Plan de Mejoramiento</t>
  </si>
  <si>
    <t>Verificación de los documentos soporte para los pagos</t>
  </si>
  <si>
    <t>Informes de verificación</t>
  </si>
  <si>
    <t>Informes de seguimiento semestral</t>
  </si>
  <si>
    <t>Actividades de seguimiento al cumplimiento del Instructivo</t>
  </si>
  <si>
    <t>Circular de la Oficina de Informática y Telecomunicaciones</t>
  </si>
  <si>
    <t>Sedes con acceso</t>
  </si>
  <si>
    <t xml:space="preserve">Mayor control y oportunidad en el traslado de los recursos por parte de las Territoriales a la Sede Central </t>
  </si>
  <si>
    <t>Oportunidad en el traslado de los recursos (5 primeros dias del mes tanto Ingresos como Iva y Retefuente).</t>
  </si>
  <si>
    <t>IVÁN DARÍO GÓMEZ GUZMÁN</t>
  </si>
  <si>
    <t>JORGE ARMANDO PORRAS BUITRAGO</t>
  </si>
  <si>
    <t>Director General</t>
  </si>
  <si>
    <t>Jefe Oficina de Control Interno</t>
  </si>
  <si>
    <t>Quién será el encargado de verificar y realizar el seguimiento al cumplimiento del Plan de Mejoramiento</t>
  </si>
  <si>
    <t>FORMATO No</t>
  </si>
  <si>
    <t xml:space="preserve"> INFORMACIÓN SOBRE LOS PLANES DE MEJORAMIENTO </t>
  </si>
  <si>
    <t xml:space="preserve">Informe presentado a la Contraloría General de la República </t>
  </si>
  <si>
    <t xml:space="preserve">Entidad: </t>
  </si>
  <si>
    <t xml:space="preserve">Representante Legal:  </t>
  </si>
  <si>
    <t>NIT</t>
  </si>
  <si>
    <t xml:space="preserve">Período Informado </t>
  </si>
  <si>
    <t xml:space="preserve">Fecha de subscripción </t>
  </si>
  <si>
    <t xml:space="preserve">Numero consecutivo del hallazgo </t>
  </si>
  <si>
    <t>Código hallazgo</t>
  </si>
  <si>
    <r>
      <rPr>
        <b/>
        <sz val="10"/>
        <rFont val="Arial"/>
        <family val="2"/>
      </rPr>
      <t>Descripción hallazgo (</t>
    </r>
    <r>
      <rPr>
        <sz val="8"/>
        <rFont val="Arial"/>
        <family val="2"/>
      </rPr>
      <t>No mas de 50 palabras</t>
    </r>
    <r>
      <rPr>
        <b/>
        <sz val="10"/>
        <rFont val="Arial"/>
        <family val="2"/>
      </rPr>
      <t xml:space="preserve">) </t>
    </r>
  </si>
  <si>
    <t xml:space="preserve">Causa </t>
  </si>
  <si>
    <t xml:space="preserve">Efecto </t>
  </si>
  <si>
    <t>Acción correctiva</t>
  </si>
  <si>
    <t>Objetivo</t>
  </si>
  <si>
    <t>Descripción de las Metas</t>
  </si>
  <si>
    <t>Unidad de medida de las Metas</t>
  </si>
  <si>
    <t>Dimensión de la meta</t>
  </si>
  <si>
    <t>Fecha iniciación Metas</t>
  </si>
  <si>
    <t>Fecha terminación Metas</t>
  </si>
  <si>
    <t xml:space="preserve">Plazo en semanas de las Meta </t>
  </si>
  <si>
    <t>Para cualquier duda o aclaración puede dirigirse al siguiente correo: laquijano@contraloriagen.gov.co</t>
  </si>
  <si>
    <t xml:space="preserve">Convenciones: </t>
  </si>
  <si>
    <t xml:space="preserve">Columnas de calculo automático </t>
  </si>
  <si>
    <t xml:space="preserve">Fila de totales </t>
  </si>
  <si>
    <t xml:space="preserve">Informacion suministrada en el informe de la CGR </t>
  </si>
  <si>
    <t xml:space="preserve">Celda con formato fecha: Día Mes Año </t>
  </si>
  <si>
    <t>FORMATO No</t>
  </si>
  <si>
    <t xml:space="preserve"> INFORMACIÓN SOBRE LOS PLANES DE MEJORAMIENTO </t>
  </si>
  <si>
    <t xml:space="preserve">Informe presentado a la Contraloría General de la República </t>
  </si>
  <si>
    <t>Entidad: Instituto Geográfico Agustin Codazzi</t>
  </si>
  <si>
    <t>Representante Legal:   Iván Darío Gómez Guzmán</t>
  </si>
  <si>
    <t>NIT 899999004-9</t>
  </si>
  <si>
    <t xml:space="preserve">Período Informado </t>
  </si>
  <si>
    <t xml:space="preserve">Fecha de subscripción </t>
  </si>
  <si>
    <t xml:space="preserve">Fecha de Evaluación </t>
  </si>
  <si>
    <t xml:space="preserve">Numero consecutivo del hallazgo </t>
  </si>
  <si>
    <t>Código hallazgo</t>
  </si>
  <si>
    <r>
      <rPr>
        <b/>
        <sz val="10"/>
        <rFont val="Arial"/>
        <family val="2"/>
      </rPr>
      <t>Descripción hallazgo (</t>
    </r>
    <r>
      <rPr>
        <sz val="8"/>
        <rFont val="Arial"/>
        <family val="2"/>
      </rPr>
      <t>No mas de 50 palabras</t>
    </r>
    <r>
      <rPr>
        <b/>
        <sz val="10"/>
        <rFont val="Arial"/>
        <family val="2"/>
      </rPr>
      <t xml:space="preserve">) </t>
    </r>
  </si>
  <si>
    <t>Objetivo</t>
  </si>
  <si>
    <t>Descripción de las Metas</t>
  </si>
  <si>
    <t>Fecha iniciación Metas</t>
  </si>
  <si>
    <t>Fecha terminación Metas</t>
  </si>
  <si>
    <t>Plazo en semanas de las Metas</t>
  </si>
  <si>
    <t xml:space="preserve">Avance físico de ejecución de las metas  </t>
  </si>
  <si>
    <t xml:space="preserve">Porcentaje de Avance fisico de ejecución de las metas  </t>
  </si>
  <si>
    <t>Puntaje  Logrado  por las metas metas  (Poi)</t>
  </si>
  <si>
    <t xml:space="preserve">Puntaje Logrado por las metas  Vencidas (POMVi)  </t>
  </si>
  <si>
    <t>Puntaje atribuido metas vencidas</t>
  </si>
  <si>
    <t xml:space="preserve">Area Responsable </t>
  </si>
  <si>
    <t xml:space="preserve">Evaluación del plan de mejoramiento </t>
  </si>
  <si>
    <t xml:space="preserve">Puntajes base de evaluación </t>
  </si>
  <si>
    <t>Puntaje base evaluación de cumplimiento</t>
  </si>
  <si>
    <t xml:space="preserve">PBEC = </t>
  </si>
  <si>
    <t xml:space="preserve">Puntaje base evaluación de avance </t>
  </si>
  <si>
    <t xml:space="preserve">PBEA = </t>
  </si>
  <si>
    <t xml:space="preserve">Cumplimiento del plan </t>
  </si>
  <si>
    <t>CPM = POMMVi/PBEC</t>
  </si>
  <si>
    <t xml:space="preserve">Avance del plan de mejoramiento </t>
  </si>
  <si>
    <t>AP= POMi/PBEA</t>
  </si>
  <si>
    <t xml:space="preserve">Convenciones: </t>
  </si>
  <si>
    <t xml:space="preserve">Fila de totales </t>
  </si>
  <si>
    <t xml:space="preserve">Informacion suministrada en el informe de la CGR </t>
  </si>
  <si>
    <t xml:space="preserve">Celda con formato fecha: Día Mes Año </t>
  </si>
  <si>
    <t>H1</t>
  </si>
  <si>
    <t>H2</t>
  </si>
  <si>
    <t>H3</t>
  </si>
  <si>
    <t>H4</t>
  </si>
  <si>
    <t>H5</t>
  </si>
  <si>
    <t>H6</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</si>
  <si>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</si>
  <si>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</si>
  <si>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</si>
  <si>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</si>
  <si>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</si>
  <si>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</si>
  <si>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</si>
  <si>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</si>
  <si>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</si>
  <si>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</si>
  <si>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</si>
  <si>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</si>
  <si>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</si>
  <si>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</si>
  <si>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</si>
  <si>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</si>
  <si>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</si>
  <si>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</si>
  <si>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</si>
  <si>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</si>
  <si>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</si>
  <si>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</si>
  <si>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</si>
  <si>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H31</t>
  </si>
  <si>
    <t>H32</t>
  </si>
  <si>
    <t>H33</t>
  </si>
  <si>
    <t>H34</t>
  </si>
  <si>
    <t>H35</t>
  </si>
  <si>
    <t>H36</t>
  </si>
  <si>
    <t>H37</t>
  </si>
  <si>
    <t>H38</t>
  </si>
  <si>
    <t>H39</t>
  </si>
  <si>
    <t>Subdirección de Catastro</t>
  </si>
  <si>
    <t>Subdirección de Agrología</t>
  </si>
  <si>
    <t>Oficina de Informática y Telecomunicaciones</t>
  </si>
  <si>
    <t>División Administrativa</t>
  </si>
  <si>
    <t>Oficina Asesora de Planeación</t>
  </si>
  <si>
    <t>División Financiera</t>
  </si>
  <si>
    <t>Oficina de Control Interno</t>
  </si>
  <si>
    <t>El avalúo realizado por el Instituto al predio el Coliseo, no corresponde a la realidad comercial del bien inmueble en mención</t>
  </si>
  <si>
    <t>Debido a posibles fallas en la aplicación de la metodología y procedimientos empleados para determinar el valor del inmueble</t>
  </si>
  <si>
    <t>El avalúo no fue confiable y puso en riesgo los intereses patrimoniales del Estado</t>
  </si>
  <si>
    <t>La Metodología para la determinación de Áreas Homogéneas de Tierra con fines Catastrales, no define el proceso de actualización para las zonas homogéneas ya existentes.  El proceso que se utiliza actualmente, no cuenta con una documentación apropiada, se desarrolla de forma manual y el producto del trabajo en cual se establece el Valor Potencial (VP) de un área homogénea de tierra es entregado en formato análogo.</t>
  </si>
  <si>
    <t>No contar con una herramienta técnica y confiable que permita delimitar las zonas físicas homogéneas ni con una metodología  integral que contemple el uso de tecnologías</t>
  </si>
  <si>
    <t>El proceso manual puede llevar a errores y distorsiones en los límites de las unidades definidas, afectando la definición del precio del suelo</t>
  </si>
  <si>
    <t>La Subdirección de Agrología, no cuenta con un Sistema de Información de Suelos, actualizado y articulado con los demás procesos que adelanta</t>
  </si>
  <si>
    <t>El Instituto no ha logrado estandarizar los procesos de generación de información y el uso de  herramientas tecnológicas dentro de la fase de campo de levantamiento de suelos</t>
  </si>
  <si>
    <t>Puede generar imprecisiones y limitaciones en la calidad de la información y su integración al Sistema</t>
  </si>
  <si>
    <t>El Laboratorio de suelos, no ha considerado como cliente independiente a la Subdirección de Agrología, razón por la cual no existe una integración de las bases de datos</t>
  </si>
  <si>
    <t>Los formatos de entrega de resultados son iguales para cualquier tipo de cliente, independientemente de los requerimientos de la Subdirección</t>
  </si>
  <si>
    <t>Existe probabilidad de error para cada uno de los resultados de los análisis físicos, químicos, biológicos y mineralógicos de las muestras realizadas en los estudios de suelos adelantados por</t>
  </si>
  <si>
    <t>A pesar de que se ha comprobado la variabilidad espacial del suelos, los levantamientos realizados no han evolucionado al uso generalizado de herramientas geográficas como el GPS, y estadísticas, como los modelos espaciales</t>
  </si>
  <si>
    <t>No se ha reconocido el valor de la información generada no sólo en el ámbito agrícola, sino en otras actividades productivas y de desarrollo</t>
  </si>
  <si>
    <t>Las coberturas, en algunos casos, no permiten georefenciar de forma precisa, los resultados de los análisis físicos, químicos, mineralógicos y biológicos, determinados como parte del estudios realizado</t>
  </si>
  <si>
    <t>Transcurridos más de dos (2) años de implementación del software administrativo tipo ERP - Hacendario - aún persisten fallas en los módulos que se encuentran en producción, como son los casos observados en los módulos de Almacén, Contabilidad e Inventario Documental</t>
  </si>
  <si>
    <t>Se encuentran módulos instalados sin entrar en producción por dificultades en la migración de información de los sistemas "paralelos" y/o falta de diligencia administrativa</t>
  </si>
  <si>
    <t>La entidad no cuenta con un sistema integrado de información, que contribuya a una efectiva toma de decisiones.</t>
  </si>
  <si>
    <t>La entidad no cuenta con un sistema integrado que permita conocer en tiempo real la información contable y financiera, que facilite la toma de decisiones y, como son los casos observados en los módulos de Almacén, Contabilidad e inventario Documental</t>
  </si>
  <si>
    <t>El sistema implementado para procesar la información financiera no integra adecuadamente procesos fundamentales que tienen a su cargo las diferentes dependencias y que contribuyen a satisfacer las necesidades de información</t>
  </si>
  <si>
    <t>Persisten deficiencias relacionadas con el mantenimiento de equipos adquiridos con recursos de crédito BID1027-OC-Co situación advertida en el informe de la vigencia 2006</t>
  </si>
  <si>
    <t xml:space="preserve">Debido a que no se había realizado  monitoreo con el propósito de determinar que se efectuará el mantenimiento periódico </t>
  </si>
  <si>
    <t>No garantiza la adecuada funcionalidad de los equipos</t>
  </si>
  <si>
    <t>Se presentan inconsistencias en la base de datos de catastro.  Existen 34 predios sin nombre de propietario o poseedor, 1.038 predios figuran con avalúo en "0", y al cruzar el campo del nombre se detectaron 245.685 inconsistencias</t>
  </si>
  <si>
    <t>No se ha realizado la depuración y actualización de la información</t>
  </si>
  <si>
    <t>La Entidad no entrega la información confiable</t>
  </si>
  <si>
    <t>La entidad no ha oficializado la política Ambiental del Instituto</t>
  </si>
  <si>
    <t>Falta de gestión para dar cumplimiento a los planes de mejoramiento suscritos</t>
  </si>
  <si>
    <t>No desarrolla política ambiental dentro de los proyectos de los Planes de Gestión Anual que contribuyen al logro de la misión y visión de la Entidad</t>
  </si>
  <si>
    <t>El Instituto no cuenta con un plan de manejo estructurado para la recuperación biótica de la Isla del Santuario</t>
  </si>
  <si>
    <t>Falta de gestión de la entidad ya que este es un ecosistema frágil que ha sido intervenido antrópicamente por un largo periodo de tiempo mediante la sustitución de la flora nativa y la construcción de infraestructura</t>
  </si>
  <si>
    <t>No se garantiza la conservación de los recursos naturales</t>
  </si>
  <si>
    <t>Se detectaron fallas en la infraestructura construida en la isla el Santuario</t>
  </si>
  <si>
    <t>Falta de mantenimiento preventivo y correctivo</t>
  </si>
  <si>
    <t>Puede generar riesgos para las personas y equipos ubicados en la isla, así como posible incidencia en la continuidad de la observación científica.</t>
  </si>
  <si>
    <t>En el seguimiento y análisis realizado a los Planes de Gestión Anual se estableció que las de hojas de costeo se encuentran desactualizadas dentro de las fichas de cada proyecto</t>
  </si>
  <si>
    <t>El IGAC carece de una contabilidad de Costos debidamente estructurada y sistematizada</t>
  </si>
  <si>
    <t>No se puede determinar el quantum de la producción de información que produce el Instituto.</t>
  </si>
  <si>
    <t>Los indicadores definidos por el IGAC, no permiten medir su gestión</t>
  </si>
  <si>
    <t>No existe coherencia entre la meta y los objetivos, no se pueden cuantificar las actividades desarrolladas en cada uno de los proyectos de manera eficiente y eficaz</t>
  </si>
  <si>
    <t>No cuenta con elementos para medir su gestión y realizar un efectivo seguimiento</t>
  </si>
  <si>
    <t>La Oficina de Control Interno no ejerce control previo administrativo a la contratación del Instituto.</t>
  </si>
  <si>
    <t>Falta de control y seguimiento e incumplimiento de lo normado en la ley 80 de 1993 y demás disposiciones sobre el Sistema de Control Interno</t>
  </si>
  <si>
    <t>Riesgo de inobservancia de las disposiciones en materia contractual</t>
  </si>
  <si>
    <t>Se presentan deficiencias en el manejo de los dinero recaudados, los cuales no fueron consignados oportunamente.</t>
  </si>
  <si>
    <t>Se incumplen los Deberes contemplados en el Capítulo II, artículo 34, de la Ley 734 de 2002 (Estatuto Disciplinario Único) y el Manual de Procedimientos "Ventas de Productos y Servicios en las Direcciones Territoriales y Delegadas" , numerales 3.1 y 3.2</t>
  </si>
  <si>
    <t>Riesgo de pérdidas de los recursos</t>
  </si>
  <si>
    <t>Se presenta demora en dar cumplimiento a las acciones establecidas en los planes de mejoramiento de la oficina de Control Interno del IGAC</t>
  </si>
  <si>
    <t>Falta de seguimiento y control a las acciones correctivas de los planes de mejoramiento</t>
  </si>
  <si>
    <t>Pérdida de control lo cual afecta la gestión de la entidad</t>
  </si>
  <si>
    <t>Se presenta extralimitación en el ejercicio de las funciones de Dirección Territorial del Magdalena</t>
  </si>
  <si>
    <t>Se violan presuntamente el artículo 6 de la Constitución Política:  el numeral 6 del artículo 34; los numerales 2 y 17 del artículo 35 de la Ley 734 de 2002 y literales b) e i) del artículo 7 (Conductas que constituyen Acoso Laboral) de la Ley 1010 de 2006</t>
  </si>
  <si>
    <t>Se afecta el clima laboral y la productividad</t>
  </si>
  <si>
    <t xml:space="preserve">Se presenta pérdida de recursos por cheques hurtados de la Dirección Territorial del Valle del Cauca, los cuales fueron cobrados falsificando firmas y sellos </t>
  </si>
  <si>
    <t>Falta de control de los títulos valores y deficiencias en el manejo de tesorería.</t>
  </si>
  <si>
    <t>Pérdida de los recursos</t>
  </si>
  <si>
    <t>Hurto de cheques en la Dirección Territorial de Sucre por $2.7 millones.</t>
  </si>
  <si>
    <t>Se presentan deficiencias de control en el manejo y custodia de títulos valores</t>
  </si>
  <si>
    <t xml:space="preserve">Pérdida de recursos </t>
  </si>
  <si>
    <t>Según informe de auditoría adelantada en la Dirección Territorial del Magdalena por la Oficina de Control Interno (Oficio Radicado IE7611-01 del 19-04-2007, dirigido al Director General),  el único vehículo automotor, marca Charole Tropera y Placas OQE-642, al servicio de la Dirección Territorial Magdalena del IGAC, desde el mes de diciembre de 2006 y hasta la fecha de la citada Auditoría 12, 13 y 14 de abril de 2007, se encontraba en reparación en un taller de mecánica.  No obstante, se registran consumos de gasolina durante los meses de enero, febrero y marzo de 2007, según las siguientes cuentas de cobro presentadas por la firma comercial "Servicentro Troul".     Cuenta No.000801 por $803.000. No.00820 por $1.097.835 y No.00830 por $</t>
  </si>
  <si>
    <t>Falta de control y seguimiento</t>
  </si>
  <si>
    <t>Se distorsiona la información sobre los gastos del parque automotor</t>
  </si>
  <si>
    <t>Presuntas irregularidades en documentación soporte de pagos a seguridad social</t>
  </si>
  <si>
    <t>Presunta falsedad en documentos</t>
  </si>
  <si>
    <t>Incumplimiento de las obligaciones en materia de seguridad social.</t>
  </si>
  <si>
    <t>La Subdirección de Catastro interviene en asuntos tanto de tipo técnico como administrativo, de competencia de los Directores sin que al parecer, exista acto administrativo que faculte al Subdirector.</t>
  </si>
  <si>
    <t>Incumplimiento de los actos administrativos de delegación de funciones</t>
  </si>
  <si>
    <t>Incidencia en la gestión de las Territoriales</t>
  </si>
  <si>
    <t>La entidad en sus planes y proyectos no contempla variables que contribuyan al logro de la política de género del Gobierno Nacional</t>
  </si>
  <si>
    <t>Falta de definición de criterios</t>
  </si>
  <si>
    <t>No se cuenta con elementos para contribuir a la política de genero acorde con los mandatos constitucionales y legales.</t>
  </si>
  <si>
    <t>A 31 de diciembre de 2006, se presenta una subestimación en la cuenta de Efectivo por $1.981, millones, lo que afecta los ingresos y gastos del período.  A 31 de diciembre de 2007, se presenta una subestimación en la cuenta de Efectivo por $1.536.6 millones, debido a que no se registraron los rendimientos financieros generados por el Fondo de becas Bogotá Nassau, por $44.5 millones y existen partidas conciliatorias de $1.492 millones, por consignaciones sin identificar y notas débito y crédito no contabilizadas.</t>
  </si>
  <si>
    <t>Afecta los ingresos y gastos del periodo</t>
  </si>
  <si>
    <t>A 31-12-07, esta cuenta presenta incertidumbre de $181.6 millones, correspondientes a saldo de impuestos a favor de la entidad por cobrar a la DIAN, pendiente de depurar, afectando la razonabilidad del saldo de esta cuenta para la vigencia 2007.                                                               A 31-12-07, esta cuenta presenta incertidumbre de $181.6 millones.</t>
  </si>
  <si>
    <t>Falta de depuración de partidos</t>
  </si>
  <si>
    <t>Afecta la razonabilidad del saldo de esta cuenta para la vigencia 2007</t>
  </si>
  <si>
    <t>En la vigencia de 2006, se presenta diferencia de $191.8 millones entre las cifras reportadas entre el Sistema Emprex y los movimientos por grupo de inventario.           A 31 de diciembre de 2007, existe incertidumbre del saldo de las cuentas de Propiedades, Planta y Equipo, por $13.952 millones, y el efecto sobre el Patrimonio y el Estado de Resultados</t>
  </si>
  <si>
    <t>Falta de inventarios físicos, diferencias de $4.829 millones, entre la información reportada por Almacén y lo registrado en los Estados Financieros del nivel central, existen partidas por depurar correspondientes a elementos devolutivos, en depósito y la depreciación acumulada por$9.123 millones, provenientes del proceso de saneamiento Contable, no aplica procedimientos de verificación y conciliación de saldos entre las diferentes dependencias y las Direcciones Territoriales con las áreas de almacén y contabilidad</t>
  </si>
  <si>
    <t>La entidad no refleja la realidad de las cifras en los Estados Financieros</t>
  </si>
  <si>
    <t>Los pasivos estimados presentan sobreestimación de $82.430.9 millones</t>
  </si>
  <si>
    <t>Debido a que la entidad no registró y actualizó a diciembre 31 de 2007 el valor de los pasivos estimados, acorde con el estado de los procesos, en concordancia con el procedimiento señalado en el régimen de Contabilidad Pública</t>
  </si>
  <si>
    <t>Afecta el Patrimonio</t>
  </si>
  <si>
    <t>El Instituto presenta deficiencias en el registro, manejo y control de Propiedades, Planta y Equipo y en la determinación de pasivos contingentes</t>
  </si>
  <si>
    <t>Falta de control y seguimiento por parte de la Oficina de Control Interno y entre las diferentes dependencias</t>
  </si>
  <si>
    <t>No existe confiabilidad en la información reportada por la entidad.</t>
  </si>
  <si>
    <t>No se realizan conciliaciones permanentes, para contrastar la información registrada en la contabilidad y los datos que tienen las diferentes dependencias: Subdirecciones, Oficina Jurídica y Almacén</t>
  </si>
  <si>
    <t>No disponen de tecnología que permita una comunicación electrónica en tiempo real</t>
  </si>
  <si>
    <t>En el nivel central no se registran los ingresos en tiempo real</t>
  </si>
  <si>
    <t>Falta mejorar el mecanismo de orientación hacía los clientes que consignan en la cuenta corriente recursos propios.</t>
  </si>
  <si>
    <t>No hay comunicación efectiva con los usuarios que consignan recursos</t>
  </si>
  <si>
    <t>El desconocimiento de estas transacciones por parte de la División Financiera le dificulta al área contable la elaboración de ajustes y conciliaciones bancarias</t>
  </si>
  <si>
    <t>11.03,002</t>
  </si>
  <si>
    <t>Falta de planeación</t>
  </si>
  <si>
    <t>No consistencia en lo programado con  respecto a lo ejecutado,  incremento en el tiempo de ejecución</t>
  </si>
  <si>
    <t>Las futuras contrataciones estarán precedidas de concienzudos ejercicios de planificación.</t>
  </si>
  <si>
    <t>Evitar prórrogas de los contratos</t>
  </si>
  <si>
    <t>Ejercicios de planificación</t>
  </si>
  <si>
    <t>Estudios previos y cronogramas de cada contratación</t>
  </si>
  <si>
    <t>14.04.100</t>
  </si>
  <si>
    <t>Duplicidad de documentos en las Carpetas</t>
  </si>
  <si>
    <t>Riesgo de pérdida de documentos y dificultad en su ubicación</t>
  </si>
  <si>
    <t>Depurar y Foliar y elaborar indices delos  documento de los archivos del Programa</t>
  </si>
  <si>
    <t>Archivo de los documentos contentivos del Programa</t>
  </si>
  <si>
    <t>Archivo documental del Programa foliado y con índices, de acuerdo a las normas establecidas</t>
  </si>
  <si>
    <t>Folder foliado y con índices</t>
  </si>
  <si>
    <t>No Aporte a Seguridad Social</t>
  </si>
  <si>
    <t>Falta de protección en materia de salud y no cotización a pensión futura</t>
  </si>
  <si>
    <t>Para  futuros contratos incluir como obligación de los contratistas estar afiliados al sistema de seguridad social en pensión y salud y acreditar los pagos como requisito para cada pago</t>
  </si>
  <si>
    <t>Que los contratistas se encuentren protegidos y cotizando para pensión futura</t>
  </si>
  <si>
    <t>Inclusión de obligación en los contratos</t>
  </si>
  <si>
    <t>Cláusula contractual con obligación de afiliación y pago de las cotizaciones a pension y salud</t>
  </si>
  <si>
    <r>
      <t xml:space="preserve"> Planeación. L</t>
    </r>
    <r>
      <rPr>
        <sz val="10"/>
        <rFont val="Arial"/>
        <family val="2"/>
      </rPr>
      <t>a CGR evidencia falta de planeación de la contratación debido a que se amplió el plazo de ejecución en repetidas oportunidades, se modificaron cronogramas de pagos y se incluyeron nuevas obligaciones al contratista (NIPsa-FAL),  entre otras.  Lo anterior se evidencio en los contratos: SUB010392001 de 2002,  SUB00103930004 de 2003, 2014 y 2048 de 2005.</t>
    </r>
  </si>
  <si>
    <r>
      <t>Gestión Documental</t>
    </r>
    <r>
      <rPr>
        <sz val="10"/>
        <rFont val="Arial"/>
        <family val="2"/>
      </rPr>
      <t>. Se evidenció duplicidad de documentos en las carpetas contentivas de la información contractual. Igualmente, estas se encuentran sin foliar y sin indices, lo que origina riesgo de pérdida y dificulta la ubicación oportuna de la información.</t>
    </r>
  </si>
  <si>
    <r>
      <t xml:space="preserve">Aporte Seguridad Social: </t>
    </r>
    <r>
      <rPr>
        <sz val="10"/>
        <rFont val="Arial"/>
        <family val="2"/>
      </rPr>
      <t>En las carpetas de los contratos de prestación de servicios para la Unidad Coordinadora del Programa de Modernización Catastro-Registro;  suscritos por el PNUD y la Coordinadora, Asesora Jurídica, Asesora Financiera y Asesora Técnica de la Unidad Coordinadora del Programa, no se evidenció el pago de aportes a seguridad social ( salud y Pensión), ni de la verificación de tal obligación por parte del contratante.</t>
    </r>
  </si>
  <si>
    <t>Actualización Manual de Procedimiento de Avalúos</t>
  </si>
  <si>
    <t>Subdirección Catastro</t>
  </si>
  <si>
    <t xml:space="preserve"> Control Interno</t>
  </si>
  <si>
    <t>Definición de costos y seguimiento de gastos a la ejecución de convenios</t>
  </si>
  <si>
    <t xml:space="preserve">Columnas de cálculo automático </t>
  </si>
  <si>
    <t>H1 CLC CR</t>
  </si>
  <si>
    <t>La cuenta 912000 "Responsabilidades  Contingentes -Litigios y Demandas", no aparece en el catálogo (Balance del IGAC), ní su contrapartida, cuenta 812000.</t>
  </si>
  <si>
    <t>La Entidad no está utilizando los códigos 912000 "Responsabilidades Contingentes-Litigios y Demandas"  ní el 812000 "Derechos Contingentes-Litigios y Demandas".</t>
  </si>
  <si>
    <t>No se presenta la suficiente información en las "Cuentas de Orden" por conceptos, en cuanto a Litigios y Demandas.</t>
  </si>
  <si>
    <t xml:space="preserve">Utilizar los códigos de las cuentas mayor 912000 y 812000 con sus respectivas subcuentas. </t>
  </si>
  <si>
    <t xml:space="preserve">Presentar en las Cuentas de Orden, tanto Deudoras como Acreedoras, una información detallada y clara </t>
  </si>
  <si>
    <t>Clasificación de los Litigios y Demandas, de acuerdo con su naturaleza.</t>
  </si>
  <si>
    <t>Registros contables de Litigios y Demandas.</t>
  </si>
  <si>
    <t>H2 CLC CR</t>
  </si>
  <si>
    <t xml:space="preserve">El saldo de la cuenta 242590 "Otros Acreedores" sobrepasa el 5% del total de la cuenta principal, que de acuerdo con el principio de materialidad, ya haría esta partida relevante. </t>
  </si>
  <si>
    <t>La Entidad sobrepasó en el registro de la cuenta 242590 "Otros Acreedores", el 5% de la cuenta principal "Acreedores".</t>
  </si>
  <si>
    <t>La cuenta "Otros Acreedores" por valor de $29,369,470.oo a diciembre 31/2007, equivale a un 24% del total de la cuenta principal "Acreedores", haciéndola relevante.</t>
  </si>
  <si>
    <t>Atender la normatividad vigente relacionada con el registro en la Subcuenta "Otros", con el propósito de presentar  razonablemente estos valores y por los conceptos correspondientes.</t>
  </si>
  <si>
    <t>Acatar lo preceptuado en el Régimen de Contabilidad Pública en lo referente a los registros en la Subcuenta "Otros".</t>
  </si>
  <si>
    <t>Depuración de la cuenta 242590 "Otros Acreedores".</t>
  </si>
  <si>
    <t>Registros contables por ajustes en el proceso de depuración.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</si>
</sst>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d&quot; de &quot;mmm&quot; de &quot;yy"/>
    <numFmt numFmtId="173" formatCode="d\-mmm\-yy"/>
    <numFmt numFmtId="174" formatCode="dd/mm/yy"/>
  </numFmts>
  <fonts count="43">
    <font>
      <sz val="10"/>
      <name val="Arial"/>
      <family val="0"/>
    </font>
    <font>
      <sz val="11"/>
      <color indexed="8"/>
      <name val="Calibri"/>
      <family val="2"/>
    </font>
    <font>
      <sz val="11"/>
      <name val="Arial"/>
      <family val="2"/>
    </font>
    <font>
      <b/>
      <sz val="11"/>
      <name val="Arial"/>
      <family val="2"/>
    </font>
    <font>
      <b/>
      <sz val="10"/>
      <name val="Arial"/>
      <family val="2"/>
    </font>
    <font>
      <sz val="8"/>
      <name val="Arial"/>
      <family val="2"/>
    </font>
    <font>
      <sz val="10"/>
      <color indexed="17"/>
      <name val="Arial"/>
      <family val="2"/>
    </font>
    <font>
      <sz val="7"/>
      <name val="Arial"/>
      <family val="2"/>
    </font>
    <font>
      <sz val="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50"/>
        <bgColor indexed="64"/>
      </patternFill>
    </fill>
    <fill>
      <patternFill patternType="solid">
        <fgColor indexed="55"/>
        <bgColor indexed="64"/>
      </patternFill>
    </fill>
    <fill>
      <patternFill patternType="solid">
        <fgColor indexed="40"/>
        <bgColor indexed="64"/>
      </patternFill>
    </fill>
    <fill>
      <patternFill patternType="solid">
        <fgColor indexed="52"/>
        <bgColor indexed="64"/>
      </patternFill>
    </fill>
    <fill>
      <patternFill patternType="solid">
        <fgColor indexed="49"/>
        <bgColor indexed="64"/>
      </patternFill>
    </fill>
    <fill>
      <patternFill patternType="solid">
        <fgColor indexed="9"/>
        <bgColor indexed="64"/>
      </patternFill>
    </fill>
    <fill>
      <patternFill patternType="solid">
        <fgColor indexed="50"/>
        <bgColor indexed="64"/>
      </patternFill>
    </fill>
    <fill>
      <patternFill patternType="solid">
        <fgColor rgb="FF33CCCC"/>
        <bgColor indexed="64"/>
      </patternFill>
    </fill>
    <fill>
      <patternFill patternType="solid">
        <fgColor rgb="FF99CC00"/>
        <bgColor indexed="64"/>
      </patternFill>
    </fill>
    <fill>
      <patternFill patternType="solid">
        <fgColor rgb="FF99CC00"/>
        <bgColor indexed="64"/>
      </patternFill>
    </fill>
    <fill>
      <patternFill patternType="solid">
        <fgColor theme="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color indexed="8"/>
      </right>
      <top/>
      <bottom/>
    </border>
    <border>
      <left style="medium">
        <color indexed="8"/>
      </left>
      <right/>
      <top style="medium">
        <color indexed="8"/>
      </top>
      <bottom/>
    </border>
    <border>
      <left style="thin">
        <color indexed="8"/>
      </left>
      <right style="thin">
        <color indexed="8"/>
      </right>
      <top style="medium">
        <color indexed="8"/>
      </top>
      <bottom/>
    </border>
    <border>
      <left/>
      <right/>
      <top style="medium">
        <color indexed="8"/>
      </top>
      <bottom/>
    </border>
    <border>
      <left/>
      <right style="thin">
        <color indexed="8"/>
      </right>
      <top style="medium">
        <color indexed="8"/>
      </top>
      <bottom/>
    </border>
    <border>
      <left/>
      <right style="medium">
        <color indexed="8"/>
      </right>
      <top style="medium">
        <color indexed="8"/>
      </top>
      <bottom/>
    </border>
    <border>
      <left style="thin">
        <color indexed="8"/>
      </left>
      <right style="thin">
        <color indexed="8"/>
      </right>
      <top style="medium">
        <color indexed="8"/>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medium">
        <color indexed="8"/>
      </bottom>
    </border>
    <border>
      <left style="thin">
        <color indexed="8"/>
      </left>
      <right style="thin">
        <color indexed="8"/>
      </right>
      <top style="thin">
        <color indexed="8"/>
      </top>
      <bottom/>
    </border>
    <border>
      <left style="thin">
        <color indexed="8"/>
      </left>
      <right style="thin">
        <color indexed="8"/>
      </right>
      <top style="thin">
        <color indexed="8"/>
      </top>
      <bottom style="medium">
        <color indexed="8"/>
      </bottom>
    </border>
    <border>
      <left/>
      <right/>
      <top style="thin">
        <color indexed="8"/>
      </top>
      <bottom/>
    </border>
    <border>
      <left/>
      <right style="medium">
        <color indexed="8"/>
      </right>
      <top style="medium">
        <color indexed="8"/>
      </top>
      <bottom style="medium">
        <color indexed="8"/>
      </bottom>
    </border>
    <border>
      <left style="thick">
        <color indexed="8"/>
      </left>
      <right/>
      <top style="thick">
        <color indexed="8"/>
      </top>
      <bottom/>
    </border>
    <border>
      <left/>
      <right style="thin">
        <color indexed="8"/>
      </right>
      <top style="thick">
        <color indexed="8"/>
      </top>
      <bottom/>
    </border>
    <border>
      <left style="thin">
        <color indexed="8"/>
      </left>
      <right style="thin">
        <color indexed="8"/>
      </right>
      <top style="medium">
        <color indexed="8"/>
      </top>
      <bottom style="thin"/>
    </border>
    <border>
      <left style="thin">
        <color indexed="8"/>
      </left>
      <right style="thin">
        <color indexed="8"/>
      </right>
      <top/>
      <bottom style="thin"/>
    </border>
    <border>
      <left style="medium">
        <color indexed="8"/>
      </left>
      <right style="thin">
        <color indexed="8"/>
      </right>
      <top style="medium">
        <color indexed="8"/>
      </top>
      <bottom/>
    </border>
    <border>
      <left style="medium">
        <color indexed="8"/>
      </left>
      <right style="medium">
        <color indexed="8"/>
      </right>
      <top style="medium">
        <color indexed="8"/>
      </top>
      <bottom/>
    </border>
    <border>
      <left style="medium">
        <color indexed="8"/>
      </left>
      <right style="medium">
        <color indexed="8"/>
      </right>
      <top/>
      <bottom/>
    </border>
    <border>
      <left style="thin">
        <color indexed="8"/>
      </left>
      <right style="thin">
        <color indexed="8"/>
      </right>
      <top style="thin"/>
      <bottom style="thin">
        <color indexed="8"/>
      </bottom>
    </border>
    <border>
      <left style="thin">
        <color indexed="8"/>
      </left>
      <right style="thick">
        <color indexed="8"/>
      </right>
      <top style="medium">
        <color indexed="8"/>
      </top>
      <bottom style="thin">
        <color indexed="8"/>
      </bottom>
    </border>
    <border>
      <left style="thin">
        <color indexed="8"/>
      </left>
      <right style="thick">
        <color indexed="8"/>
      </right>
      <top/>
      <bottom style="thin">
        <color indexed="8"/>
      </bottom>
    </border>
    <border>
      <left style="thin">
        <color indexed="8"/>
      </left>
      <right style="thick">
        <color indexed="8"/>
      </right>
      <top style="medium">
        <color indexed="8"/>
      </top>
      <bottom style="thin"/>
    </border>
    <border>
      <left style="thin">
        <color indexed="8"/>
      </left>
      <right style="thick">
        <color indexed="8"/>
      </right>
      <top style="thin"/>
      <bottom style="thin">
        <color indexed="8"/>
      </bottom>
    </border>
    <border>
      <left style="thin">
        <color indexed="8"/>
      </left>
      <right style="thick">
        <color indexed="8"/>
      </right>
      <top style="medium">
        <color indexed="8"/>
      </top>
      <bottom style="medium">
        <color indexed="8"/>
      </bottom>
    </border>
    <border>
      <left style="thin">
        <color indexed="8"/>
      </left>
      <right style="thin">
        <color indexed="8"/>
      </right>
      <top style="thin"/>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thick">
        <color indexed="8"/>
      </top>
      <bottom/>
    </border>
    <border>
      <left style="thin">
        <color indexed="8"/>
      </left>
      <right style="thin">
        <color indexed="8"/>
      </right>
      <top style="thick">
        <color indexed="8"/>
      </top>
      <bottom style="medium">
        <color indexed="8"/>
      </bottom>
    </border>
    <border>
      <left/>
      <right style="medium">
        <color indexed="8"/>
      </right>
      <top style="thick">
        <color indexed="8"/>
      </top>
      <bottom/>
    </border>
    <border>
      <left/>
      <right style="thick">
        <color indexed="8"/>
      </right>
      <top style="thick">
        <color indexed="8"/>
      </top>
      <bottom/>
    </border>
    <border>
      <left style="medium">
        <color indexed="8"/>
      </left>
      <right style="medium">
        <color indexed="8"/>
      </right>
      <top style="thin">
        <color indexed="8"/>
      </top>
      <bottom style="medium"/>
    </border>
    <border>
      <left style="medium">
        <color indexed="8"/>
      </left>
      <right style="medium">
        <color indexed="8"/>
      </right>
      <top style="thin">
        <color indexed="8"/>
      </top>
      <bottom/>
    </border>
    <border>
      <left style="medium">
        <color indexed="8"/>
      </left>
      <right style="medium"/>
      <top style="medium"/>
      <bottom/>
    </border>
    <border>
      <left style="medium">
        <color indexed="8"/>
      </left>
      <right style="medium">
        <color indexed="8"/>
      </right>
      <top style="thin">
        <color indexed="8"/>
      </top>
      <bottom style="medium">
        <color indexed="8"/>
      </bottom>
    </border>
    <border>
      <left style="medium">
        <color indexed="8"/>
      </left>
      <right style="medium"/>
      <top style="thin">
        <color indexed="8"/>
      </top>
      <bottom style="medium">
        <color indexed="8"/>
      </bottom>
    </border>
    <border>
      <left style="medium"/>
      <right/>
      <top style="medium"/>
      <bottom style="thin">
        <color indexed="8"/>
      </bottom>
    </border>
    <border>
      <left style="medium"/>
      <right/>
      <top/>
      <bottom style="medium"/>
    </border>
    <border>
      <left style="thin">
        <color indexed="8"/>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style="medium">
        <color indexed="8"/>
      </top>
      <bottom style="thin">
        <color indexed="8"/>
      </bottom>
    </border>
    <border>
      <left/>
      <right style="thin">
        <color indexed="8"/>
      </right>
      <top/>
      <bottom style="thin">
        <color indexed="8"/>
      </bottom>
    </border>
    <border>
      <left style="medium">
        <color indexed="8"/>
      </left>
      <right style="medium">
        <color indexed="8"/>
      </right>
      <top/>
      <bottom style="medium">
        <color indexed="8"/>
      </bottom>
    </border>
    <border>
      <left style="medium">
        <color indexed="8"/>
      </left>
      <right style="medium"/>
      <top/>
      <bottom style="medium">
        <color indexed="8"/>
      </bottom>
    </border>
    <border>
      <left style="medium"/>
      <right/>
      <top/>
      <bottom style="medium">
        <color indexed="8"/>
      </bottom>
    </border>
    <border>
      <left style="thin"/>
      <right style="thin"/>
      <top style="medium"/>
      <bottom style="thin"/>
    </border>
    <border>
      <left style="thin">
        <color indexed="8"/>
      </left>
      <right style="thin">
        <color indexed="8"/>
      </right>
      <top style="thin"/>
      <bottom style="thin"/>
    </border>
    <border>
      <left/>
      <right/>
      <top style="thick">
        <color indexed="8"/>
      </top>
      <bottom/>
    </border>
    <border>
      <left style="thin"/>
      <right style="thin"/>
      <top/>
      <bottom style="thin"/>
    </border>
    <border>
      <left style="thin"/>
      <right style="thin"/>
      <top style="medium"/>
      <bottom/>
    </border>
    <border>
      <left style="thin"/>
      <right style="thin">
        <color indexed="8"/>
      </right>
      <top style="medium"/>
      <bottom/>
    </border>
    <border>
      <left style="thin"/>
      <right style="thin"/>
      <top/>
      <bottom/>
    </border>
    <border>
      <left style="thin"/>
      <right style="thin">
        <color indexed="8"/>
      </right>
      <top/>
      <bottom/>
    </border>
    <border>
      <left style="thin">
        <color indexed="8"/>
      </left>
      <right style="thick">
        <color indexed="8"/>
      </right>
      <top style="medium">
        <color indexed="8"/>
      </top>
      <bottom/>
    </border>
    <border>
      <left style="thin">
        <color indexed="8"/>
      </left>
      <right style="thick">
        <color indexed="8"/>
      </right>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ck">
        <color indexed="8"/>
      </right>
      <top style="thin">
        <color indexed="8"/>
      </top>
      <bottom style="medium">
        <color indexed="8"/>
      </bottom>
    </border>
    <border>
      <left style="thin">
        <color indexed="8"/>
      </left>
      <right style="thick">
        <color indexed="8"/>
      </right>
      <top/>
      <bottom style="thin"/>
    </border>
    <border>
      <left style="thin">
        <color indexed="8"/>
      </left>
      <right style="thin">
        <color indexed="8"/>
      </right>
      <top style="medium">
        <color indexed="8"/>
      </top>
      <bottom style="medium"/>
    </border>
    <border>
      <left style="thin">
        <color indexed="8"/>
      </left>
      <right/>
      <top/>
      <bottom style="medium">
        <color indexed="8"/>
      </bottom>
    </border>
    <border>
      <left/>
      <right style="thin">
        <color indexed="8"/>
      </right>
      <top/>
      <bottom style="medium">
        <color indexed="8"/>
      </bottom>
    </border>
    <border>
      <left/>
      <right/>
      <top/>
      <bottom style="thin"/>
    </border>
    <border>
      <left style="medium">
        <color indexed="8"/>
      </left>
      <right style="thin">
        <color indexed="8"/>
      </right>
      <top/>
      <bottom style="medium">
        <color indexed="8"/>
      </bottom>
    </border>
    <border>
      <left style="medium">
        <color indexed="8"/>
      </left>
      <right style="thin">
        <color indexed="8"/>
      </right>
      <top/>
      <bottom/>
    </border>
    <border>
      <left style="thin">
        <color indexed="8"/>
      </left>
      <right style="thick">
        <color indexed="8"/>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452">
    <xf numFmtId="0" fontId="0" fillId="0" borderId="0" xfId="0" applyFont="1" applyAlignment="1">
      <alignment/>
    </xf>
    <xf numFmtId="0" fontId="0" fillId="0" borderId="0" xfId="0" applyFont="1" applyBorder="1" applyAlignment="1">
      <alignment/>
    </xf>
    <xf numFmtId="0" fontId="2" fillId="0" borderId="0" xfId="0" applyFont="1" applyBorder="1" applyAlignment="1">
      <alignment/>
    </xf>
    <xf numFmtId="0" fontId="3" fillId="0" borderId="10" xfId="0" applyFont="1" applyBorder="1" applyAlignment="1">
      <alignment horizontal="center" wrapText="1"/>
    </xf>
    <xf numFmtId="0" fontId="2" fillId="0" borderId="10" xfId="0" applyFont="1" applyBorder="1" applyAlignment="1">
      <alignment horizontal="center"/>
    </xf>
    <xf numFmtId="0" fontId="3" fillId="0" borderId="0" xfId="0" applyFont="1" applyBorder="1" applyAlignment="1">
      <alignment/>
    </xf>
    <xf numFmtId="0" fontId="2" fillId="0" borderId="10" xfId="0" applyFont="1" applyBorder="1" applyAlignment="1">
      <alignment/>
    </xf>
    <xf numFmtId="0" fontId="3" fillId="0" borderId="0" xfId="0" applyFont="1" applyBorder="1" applyAlignment="1">
      <alignment horizontal="center" wrapText="1"/>
    </xf>
    <xf numFmtId="0" fontId="0" fillId="0" borderId="0" xfId="0" applyFont="1" applyBorder="1" applyAlignment="1">
      <alignment horizontal="center" wrapText="1"/>
    </xf>
    <xf numFmtId="0" fontId="4" fillId="0" borderId="11" xfId="0" applyFont="1" applyBorder="1" applyAlignment="1">
      <alignment horizontal="center" vertical="top" wrapText="1"/>
    </xf>
    <xf numFmtId="0" fontId="4" fillId="33" borderId="11" xfId="0" applyFont="1" applyFill="1" applyBorder="1" applyAlignment="1">
      <alignment horizontal="center" vertical="top" wrapText="1"/>
    </xf>
    <xf numFmtId="0" fontId="4" fillId="33" borderId="12" xfId="0" applyFont="1" applyFill="1" applyBorder="1" applyAlignment="1">
      <alignment horizontal="justify" vertical="top" wrapText="1"/>
    </xf>
    <xf numFmtId="0" fontId="4" fillId="0" borderId="13" xfId="0" applyFont="1" applyBorder="1" applyAlignment="1">
      <alignment horizontal="justify" vertical="top" wrapText="1"/>
    </xf>
    <xf numFmtId="0" fontId="4" fillId="0" borderId="12" xfId="0" applyFont="1" applyBorder="1" applyAlignment="1">
      <alignment/>
    </xf>
    <xf numFmtId="0" fontId="4" fillId="0" borderId="12" xfId="0" applyFont="1" applyBorder="1" applyAlignment="1">
      <alignment wrapText="1"/>
    </xf>
    <xf numFmtId="0" fontId="4" fillId="0" borderId="12" xfId="0" applyFont="1" applyBorder="1" applyAlignment="1">
      <alignment horizontal="justify" vertical="top" wrapText="1"/>
    </xf>
    <xf numFmtId="0" fontId="4" fillId="0" borderId="14" xfId="0" applyFont="1" applyBorder="1" applyAlignment="1">
      <alignment horizontal="center" vertical="top" wrapText="1"/>
    </xf>
    <xf numFmtId="0" fontId="4" fillId="34" borderId="15" xfId="0" applyFont="1" applyFill="1" applyBorder="1" applyAlignment="1">
      <alignment horizontal="justify" vertical="top" wrapText="1"/>
    </xf>
    <xf numFmtId="0" fontId="0" fillId="0" borderId="16" xfId="0" applyFont="1" applyBorder="1" applyAlignment="1">
      <alignment wrapText="1"/>
    </xf>
    <xf numFmtId="173" fontId="0" fillId="0" borderId="16" xfId="0" applyNumberFormat="1" applyFont="1" applyBorder="1" applyAlignment="1">
      <alignment/>
    </xf>
    <xf numFmtId="2" fontId="0" fillId="34" borderId="16" xfId="0" applyNumberFormat="1" applyFont="1" applyFill="1" applyBorder="1" applyAlignment="1">
      <alignment/>
    </xf>
    <xf numFmtId="0" fontId="0" fillId="0" borderId="17" xfId="0" applyFont="1" applyBorder="1" applyAlignment="1">
      <alignment/>
    </xf>
    <xf numFmtId="0" fontId="0" fillId="0" borderId="18" xfId="0" applyFont="1" applyBorder="1" applyAlignment="1">
      <alignment/>
    </xf>
    <xf numFmtId="173" fontId="0" fillId="0" borderId="18" xfId="0" applyNumberFormat="1" applyFont="1" applyBorder="1" applyAlignment="1">
      <alignment/>
    </xf>
    <xf numFmtId="2" fontId="0" fillId="34" borderId="19" xfId="0" applyNumberFormat="1" applyFont="1" applyFill="1" applyBorder="1" applyAlignment="1">
      <alignment/>
    </xf>
    <xf numFmtId="0" fontId="0" fillId="0" borderId="20" xfId="0" applyFont="1" applyBorder="1" applyAlignment="1">
      <alignment/>
    </xf>
    <xf numFmtId="0" fontId="0" fillId="0" borderId="19" xfId="0" applyFont="1" applyBorder="1" applyAlignment="1">
      <alignment/>
    </xf>
    <xf numFmtId="173" fontId="0" fillId="0" borderId="19" xfId="0" applyNumberFormat="1" applyFont="1" applyBorder="1" applyAlignment="1">
      <alignment/>
    </xf>
    <xf numFmtId="2" fontId="0" fillId="34" borderId="21" xfId="0" applyNumberFormat="1" applyFont="1" applyFill="1" applyBorder="1" applyAlignment="1">
      <alignment/>
    </xf>
    <xf numFmtId="0" fontId="0" fillId="0" borderId="19" xfId="0" applyFont="1" applyFill="1" applyBorder="1" applyAlignment="1">
      <alignment/>
    </xf>
    <xf numFmtId="173" fontId="0" fillId="0" borderId="19" xfId="0" applyNumberFormat="1" applyFont="1" applyFill="1" applyBorder="1" applyAlignment="1">
      <alignment/>
    </xf>
    <xf numFmtId="2" fontId="0" fillId="34" borderId="22" xfId="0" applyNumberFormat="1" applyFont="1" applyFill="1" applyBorder="1" applyAlignment="1">
      <alignment/>
    </xf>
    <xf numFmtId="0" fontId="0" fillId="35" borderId="0" xfId="0" applyFont="1" applyFill="1" applyBorder="1" applyAlignment="1">
      <alignment/>
    </xf>
    <xf numFmtId="0" fontId="0" fillId="0" borderId="23" xfId="0" applyFont="1" applyBorder="1" applyAlignment="1">
      <alignment/>
    </xf>
    <xf numFmtId="0" fontId="0" fillId="0" borderId="12" xfId="0" applyFont="1" applyBorder="1" applyAlignment="1">
      <alignment horizontal="justify" vertical="top" wrapText="1"/>
    </xf>
    <xf numFmtId="0" fontId="0" fillId="0" borderId="0" xfId="0" applyFont="1" applyBorder="1" applyAlignment="1">
      <alignment wrapText="1"/>
    </xf>
    <xf numFmtId="0" fontId="0" fillId="34" borderId="0" xfId="0" applyFont="1" applyFill="1" applyBorder="1" applyAlignment="1">
      <alignment/>
    </xf>
    <xf numFmtId="0" fontId="0" fillId="36" borderId="0" xfId="0" applyFont="1" applyFill="1" applyBorder="1" applyAlignment="1">
      <alignment/>
    </xf>
    <xf numFmtId="0" fontId="0" fillId="33" borderId="0" xfId="0" applyFont="1" applyFill="1" applyBorder="1" applyAlignment="1">
      <alignment/>
    </xf>
    <xf numFmtId="0" fontId="0" fillId="37"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3" fillId="0" borderId="0" xfId="0" applyFont="1" applyBorder="1" applyAlignment="1">
      <alignment/>
    </xf>
    <xf numFmtId="0" fontId="2" fillId="0" borderId="0" xfId="0" applyFont="1" applyBorder="1" applyAlignment="1">
      <alignment/>
    </xf>
    <xf numFmtId="0" fontId="2" fillId="0" borderId="0" xfId="0" applyFont="1" applyFill="1" applyBorder="1" applyAlignment="1">
      <alignment horizontal="center" wrapText="1"/>
    </xf>
    <xf numFmtId="0" fontId="2" fillId="0" borderId="0" xfId="0" applyFont="1" applyBorder="1" applyAlignment="1">
      <alignment horizontal="center" wrapText="1"/>
    </xf>
    <xf numFmtId="0" fontId="3" fillId="0" borderId="0" xfId="0" applyFont="1" applyFill="1" applyBorder="1" applyAlignment="1">
      <alignment/>
    </xf>
    <xf numFmtId="0" fontId="0" fillId="0" borderId="0" xfId="0" applyFont="1" applyBorder="1" applyAlignment="1">
      <alignment/>
    </xf>
    <xf numFmtId="174" fontId="0" fillId="0" borderId="0" xfId="0" applyNumberFormat="1" applyFont="1" applyBorder="1" applyAlignment="1">
      <alignment/>
    </xf>
    <xf numFmtId="0" fontId="0" fillId="0" borderId="24" xfId="0" applyFont="1" applyBorder="1" applyAlignment="1">
      <alignment horizontal="center" wrapText="1"/>
    </xf>
    <xf numFmtId="172" fontId="3" fillId="0" borderId="0" xfId="0" applyNumberFormat="1" applyFont="1" applyBorder="1" applyAlignment="1">
      <alignment horizontal="center" wrapText="1"/>
    </xf>
    <xf numFmtId="0" fontId="0" fillId="37" borderId="24" xfId="0" applyFont="1" applyFill="1" applyBorder="1" applyAlignment="1">
      <alignment horizontal="center" wrapText="1"/>
    </xf>
    <xf numFmtId="0" fontId="4" fillId="33" borderId="25" xfId="0" applyFont="1" applyFill="1" applyBorder="1" applyAlignment="1">
      <alignment horizontal="center" vertical="top" wrapText="1"/>
    </xf>
    <xf numFmtId="0" fontId="4" fillId="0" borderId="26" xfId="0" applyFont="1" applyBorder="1" applyAlignment="1">
      <alignment horizontal="center" vertical="top" wrapText="1"/>
    </xf>
    <xf numFmtId="1" fontId="0" fillId="34" borderId="16" xfId="0" applyNumberFormat="1" applyFont="1" applyFill="1" applyBorder="1" applyAlignment="1">
      <alignment/>
    </xf>
    <xf numFmtId="0" fontId="4" fillId="0" borderId="0" xfId="0" applyFont="1" applyBorder="1" applyAlignment="1">
      <alignment wrapText="1"/>
    </xf>
    <xf numFmtId="0" fontId="0" fillId="0" borderId="0" xfId="0" applyNumberFormat="1" applyFont="1" applyBorder="1" applyAlignment="1">
      <alignment wrapText="1"/>
    </xf>
    <xf numFmtId="0" fontId="0" fillId="0" borderId="0" xfId="0" applyBorder="1" applyAlignment="1">
      <alignment/>
    </xf>
    <xf numFmtId="1" fontId="0" fillId="34" borderId="18" xfId="0" applyNumberFormat="1" applyFont="1" applyFill="1" applyBorder="1" applyAlignment="1">
      <alignment/>
    </xf>
    <xf numFmtId="1" fontId="0" fillId="34" borderId="27" xfId="0" applyNumberFormat="1" applyFont="1" applyFill="1" applyBorder="1" applyAlignment="1">
      <alignment/>
    </xf>
    <xf numFmtId="1" fontId="0" fillId="34" borderId="28" xfId="0" applyNumberFormat="1" applyFont="1" applyFill="1" applyBorder="1" applyAlignment="1">
      <alignment/>
    </xf>
    <xf numFmtId="0" fontId="0" fillId="33" borderId="29" xfId="0" applyFont="1" applyFill="1" applyBorder="1" applyAlignment="1">
      <alignment vertical="center" wrapText="1"/>
    </xf>
    <xf numFmtId="9" fontId="0" fillId="0" borderId="17" xfId="0" applyNumberFormat="1" applyFont="1" applyBorder="1" applyAlignment="1">
      <alignment horizontal="center" vertical="center" wrapText="1"/>
    </xf>
    <xf numFmtId="0" fontId="0" fillId="0" borderId="16" xfId="0" applyFont="1" applyBorder="1" applyAlignment="1">
      <alignment horizontal="center" vertical="center" wrapText="1"/>
    </xf>
    <xf numFmtId="9" fontId="0" fillId="0" borderId="16" xfId="0" applyNumberFormat="1" applyFont="1" applyBorder="1" applyAlignment="1">
      <alignment horizontal="center" vertical="center" wrapText="1"/>
    </xf>
    <xf numFmtId="9" fontId="0" fillId="0" borderId="18" xfId="0" applyNumberFormat="1" applyFont="1" applyBorder="1" applyAlignment="1">
      <alignment horizontal="center" vertical="center" wrapText="1"/>
    </xf>
    <xf numFmtId="1" fontId="0" fillId="0" borderId="12" xfId="0" applyNumberFormat="1" applyFont="1" applyBorder="1" applyAlignment="1">
      <alignment horizontal="center" vertical="center" wrapText="1"/>
    </xf>
    <xf numFmtId="9" fontId="0" fillId="0" borderId="19" xfId="0" applyNumberFormat="1" applyFont="1" applyBorder="1" applyAlignment="1">
      <alignment horizontal="center" vertical="center" wrapText="1"/>
    </xf>
    <xf numFmtId="0" fontId="0" fillId="0" borderId="18" xfId="0" applyFont="1" applyBorder="1" applyAlignment="1">
      <alignment wrapText="1"/>
    </xf>
    <xf numFmtId="0" fontId="0" fillId="33"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7" xfId="0" applyFont="1" applyBorder="1" applyAlignment="1">
      <alignment wrapText="1"/>
    </xf>
    <xf numFmtId="0" fontId="0" fillId="0" borderId="20" xfId="0" applyFont="1" applyBorder="1" applyAlignment="1">
      <alignment/>
    </xf>
    <xf numFmtId="1" fontId="0" fillId="34" borderId="32" xfId="0" applyNumberFormat="1" applyFont="1" applyFill="1" applyBorder="1" applyAlignment="1">
      <alignment/>
    </xf>
    <xf numFmtId="173" fontId="0" fillId="0" borderId="18" xfId="0" applyNumberFormat="1" applyFont="1" applyFill="1" applyBorder="1" applyAlignment="1">
      <alignment horizontal="center" vertical="center"/>
    </xf>
    <xf numFmtId="0" fontId="0" fillId="38" borderId="18"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3" xfId="0" applyNumberFormat="1" applyFont="1" applyBorder="1" applyAlignment="1">
      <alignment horizontal="left" vertical="center" wrapText="1"/>
    </xf>
    <xf numFmtId="0" fontId="0" fillId="0" borderId="34" xfId="0" applyNumberFormat="1" applyFont="1" applyBorder="1" applyAlignment="1">
      <alignment horizontal="left" vertical="center" wrapText="1"/>
    </xf>
    <xf numFmtId="0" fontId="0" fillId="0" borderId="34" xfId="0" applyNumberFormat="1" applyFont="1" applyBorder="1" applyAlignment="1">
      <alignment horizontal="left" vertical="center" wrapText="1"/>
    </xf>
    <xf numFmtId="0" fontId="0" fillId="0" borderId="33" xfId="0" applyNumberFormat="1" applyFont="1" applyBorder="1" applyAlignment="1">
      <alignment horizontal="left" vertical="center" wrapText="1"/>
    </xf>
    <xf numFmtId="0" fontId="0" fillId="0" borderId="35" xfId="0" applyNumberFormat="1" applyBorder="1" applyAlignment="1">
      <alignment horizontal="left" vertical="center" wrapText="1"/>
    </xf>
    <xf numFmtId="0" fontId="0" fillId="0" borderId="34" xfId="0" applyNumberFormat="1" applyBorder="1" applyAlignment="1">
      <alignment horizontal="left" vertical="center" wrapText="1"/>
    </xf>
    <xf numFmtId="0" fontId="0" fillId="0" borderId="36" xfId="0" applyNumberFormat="1" applyBorder="1" applyAlignment="1">
      <alignment horizontal="left" vertical="center" wrapText="1"/>
    </xf>
    <xf numFmtId="0" fontId="0" fillId="0" borderId="33" xfId="0" applyNumberFormat="1" applyBorder="1" applyAlignment="1">
      <alignment horizontal="left" vertical="center" wrapText="1"/>
    </xf>
    <xf numFmtId="0" fontId="0" fillId="0" borderId="35" xfId="0" applyNumberFormat="1" applyFont="1" applyBorder="1" applyAlignment="1">
      <alignment horizontal="left" vertical="center" wrapText="1"/>
    </xf>
    <xf numFmtId="0" fontId="0" fillId="0" borderId="37" xfId="0" applyNumberFormat="1" applyFont="1" applyBorder="1" applyAlignment="1">
      <alignment horizontal="left" vertical="center" wrapText="1"/>
    </xf>
    <xf numFmtId="0" fontId="0" fillId="0" borderId="16" xfId="0" applyFont="1" applyBorder="1" applyAlignment="1">
      <alignment horizontal="center" vertical="center" wrapText="1"/>
    </xf>
    <xf numFmtId="173" fontId="0" fillId="0" borderId="16" xfId="0" applyNumberFormat="1" applyFont="1" applyBorder="1" applyAlignment="1">
      <alignment horizontal="center" vertical="center"/>
    </xf>
    <xf numFmtId="0" fontId="0" fillId="0" borderId="19" xfId="0" applyFont="1" applyBorder="1" applyAlignment="1">
      <alignment horizontal="center" vertical="center"/>
    </xf>
    <xf numFmtId="173" fontId="0" fillId="0" borderId="18" xfId="0" applyNumberFormat="1" applyFont="1" applyBorder="1" applyAlignment="1">
      <alignment horizontal="center" vertical="center"/>
    </xf>
    <xf numFmtId="9" fontId="0" fillId="0" borderId="18" xfId="0" applyNumberFormat="1" applyFont="1" applyBorder="1" applyAlignment="1">
      <alignment horizontal="center" vertical="center"/>
    </xf>
    <xf numFmtId="0" fontId="0" fillId="0" borderId="18" xfId="0" applyFont="1" applyBorder="1" applyAlignment="1">
      <alignment horizontal="center" vertical="center"/>
    </xf>
    <xf numFmtId="0" fontId="0" fillId="0" borderId="18" xfId="0" applyFont="1" applyBorder="1" applyAlignment="1">
      <alignment horizontal="center" vertical="center" wrapText="1"/>
    </xf>
    <xf numFmtId="173" fontId="0" fillId="0" borderId="18" xfId="0" applyNumberFormat="1" applyFont="1" applyBorder="1" applyAlignment="1">
      <alignment horizontal="center" vertical="center"/>
    </xf>
    <xf numFmtId="9" fontId="0" fillId="0" borderId="19" xfId="0" applyNumberFormat="1" applyFont="1" applyBorder="1" applyAlignment="1">
      <alignment horizontal="center" vertical="center"/>
    </xf>
    <xf numFmtId="9" fontId="0" fillId="0" borderId="16" xfId="0" applyNumberFormat="1" applyFont="1" applyBorder="1" applyAlignment="1">
      <alignment horizontal="center" vertical="center" wrapText="1"/>
    </xf>
    <xf numFmtId="173" fontId="0" fillId="0" borderId="27" xfId="0" applyNumberFormat="1" applyFont="1" applyBorder="1" applyAlignment="1">
      <alignment horizontal="center" vertical="center"/>
    </xf>
    <xf numFmtId="173" fontId="0" fillId="0" borderId="28" xfId="0" applyNumberFormat="1" applyFont="1" applyBorder="1" applyAlignment="1">
      <alignment horizontal="center" vertical="center"/>
    </xf>
    <xf numFmtId="0" fontId="0" fillId="0" borderId="16" xfId="0" applyFont="1" applyBorder="1" applyAlignment="1">
      <alignment horizontal="center" vertical="center" wrapText="1"/>
    </xf>
    <xf numFmtId="173" fontId="0" fillId="0" borderId="16" xfId="0" applyNumberFormat="1" applyFont="1" applyBorder="1" applyAlignment="1">
      <alignment horizontal="center" vertical="center"/>
    </xf>
    <xf numFmtId="173" fontId="0" fillId="0" borderId="17" xfId="0" applyNumberFormat="1" applyFont="1" applyBorder="1" applyAlignment="1">
      <alignment horizontal="center" vertical="center"/>
    </xf>
    <xf numFmtId="9" fontId="0" fillId="0" borderId="12" xfId="0" applyNumberFormat="1" applyFont="1" applyBorder="1" applyAlignment="1">
      <alignment horizontal="center" vertical="center" wrapText="1"/>
    </xf>
    <xf numFmtId="173" fontId="0" fillId="0" borderId="12" xfId="0" applyNumberFormat="1" applyFont="1" applyBorder="1" applyAlignment="1">
      <alignment horizontal="center" vertical="center"/>
    </xf>
    <xf numFmtId="173" fontId="0" fillId="0" borderId="16" xfId="0" applyNumberFormat="1" applyFont="1" applyBorder="1" applyAlignment="1">
      <alignment horizontal="center" vertical="center"/>
    </xf>
    <xf numFmtId="0" fontId="0" fillId="0" borderId="27" xfId="0" applyFont="1" applyBorder="1" applyAlignment="1">
      <alignment horizontal="center" vertical="center" wrapText="1"/>
    </xf>
    <xf numFmtId="0" fontId="0" fillId="0" borderId="38" xfId="0" applyFont="1" applyBorder="1" applyAlignment="1">
      <alignment horizontal="center" vertical="center"/>
    </xf>
    <xf numFmtId="0" fontId="0" fillId="0" borderId="20" xfId="0" applyFont="1" applyBorder="1" applyAlignment="1">
      <alignment horizontal="center" vertical="center"/>
    </xf>
    <xf numFmtId="9" fontId="0" fillId="0" borderId="18" xfId="0" applyNumberFormat="1" applyFont="1" applyBorder="1" applyAlignment="1">
      <alignment horizontal="center" vertical="center"/>
    </xf>
    <xf numFmtId="173" fontId="0" fillId="0" borderId="18" xfId="0" applyNumberFormat="1" applyFont="1" applyFill="1" applyBorder="1" applyAlignment="1">
      <alignment horizontal="center" vertical="center"/>
    </xf>
    <xf numFmtId="0" fontId="0" fillId="0" borderId="39" xfId="0" applyFont="1" applyBorder="1" applyAlignment="1">
      <alignment horizontal="center" vertical="center" wrapText="1"/>
    </xf>
    <xf numFmtId="173" fontId="0" fillId="0" borderId="20" xfId="0" applyNumberFormat="1" applyFont="1" applyBorder="1" applyAlignment="1">
      <alignment horizontal="center" vertical="center"/>
    </xf>
    <xf numFmtId="173" fontId="0" fillId="0" borderId="16" xfId="0" applyNumberFormat="1" applyFont="1" applyFill="1" applyBorder="1" applyAlignment="1">
      <alignment horizontal="center" vertical="center"/>
    </xf>
    <xf numFmtId="173" fontId="0" fillId="0" borderId="39" xfId="0" applyNumberFormat="1" applyFont="1" applyBorder="1" applyAlignment="1">
      <alignment horizontal="center" vertical="center"/>
    </xf>
    <xf numFmtId="0" fontId="0" fillId="0" borderId="18" xfId="0" applyFont="1" applyBorder="1" applyAlignment="1">
      <alignment horizontal="center" vertical="center" wrapText="1"/>
    </xf>
    <xf numFmtId="0" fontId="0" fillId="0" borderId="18" xfId="0" applyFont="1" applyBorder="1" applyAlignment="1">
      <alignment horizontal="center" vertical="center"/>
    </xf>
    <xf numFmtId="173" fontId="0" fillId="0" borderId="18" xfId="0" applyNumberFormat="1" applyFont="1" applyBorder="1" applyAlignment="1">
      <alignment horizontal="center" vertical="center"/>
    </xf>
    <xf numFmtId="0" fontId="0" fillId="0" borderId="16" xfId="0" applyFont="1" applyBorder="1" applyAlignment="1">
      <alignment horizontal="center" vertical="center"/>
    </xf>
    <xf numFmtId="0" fontId="4" fillId="33" borderId="40" xfId="0" applyFont="1" applyFill="1" applyBorder="1" applyAlignment="1">
      <alignment horizontal="center" vertical="top" wrapText="1"/>
    </xf>
    <xf numFmtId="0" fontId="4" fillId="33" borderId="12"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41" xfId="0" applyFont="1" applyBorder="1" applyAlignment="1">
      <alignment horizontal="center" vertical="top" wrapText="1"/>
    </xf>
    <xf numFmtId="0" fontId="4" fillId="0" borderId="40" xfId="0" applyFont="1" applyBorder="1" applyAlignment="1">
      <alignment horizontal="center" vertical="top" wrapText="1"/>
    </xf>
    <xf numFmtId="0" fontId="4" fillId="34" borderId="42" xfId="0" applyFont="1" applyFill="1" applyBorder="1" applyAlignment="1">
      <alignment horizontal="center" vertical="top" wrapText="1"/>
    </xf>
    <xf numFmtId="0" fontId="4" fillId="0" borderId="42" xfId="0" applyFont="1" applyBorder="1" applyAlignment="1">
      <alignment horizontal="center" vertical="top" wrapText="1"/>
    </xf>
    <xf numFmtId="0" fontId="4" fillId="0" borderId="43" xfId="0" applyFont="1" applyBorder="1" applyAlignment="1">
      <alignment horizontal="center" vertical="top" wrapText="1"/>
    </xf>
    <xf numFmtId="0" fontId="0" fillId="0" borderId="0" xfId="0" applyNumberFormat="1" applyFont="1" applyBorder="1" applyAlignment="1">
      <alignment horizontal="justify" vertical="top" wrapText="1"/>
    </xf>
    <xf numFmtId="0" fontId="0" fillId="0" borderId="0" xfId="0" applyFont="1" applyBorder="1" applyAlignment="1">
      <alignment/>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Alignment="1">
      <alignment/>
    </xf>
    <xf numFmtId="0" fontId="4"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9" fontId="0" fillId="0" borderId="27" xfId="0" applyNumberFormat="1" applyFont="1" applyBorder="1" applyAlignment="1">
      <alignment horizontal="center" vertical="center" wrapText="1"/>
    </xf>
    <xf numFmtId="0" fontId="0" fillId="0" borderId="18" xfId="0" applyNumberFormat="1" applyFont="1" applyBorder="1" applyAlignment="1">
      <alignment horizontal="center" vertical="center" wrapText="1"/>
    </xf>
    <xf numFmtId="0" fontId="0" fillId="0" borderId="35" xfId="0" applyNumberFormat="1" applyFont="1" applyBorder="1" applyAlignment="1">
      <alignment horizontal="left" vertical="center" wrapText="1"/>
    </xf>
    <xf numFmtId="9" fontId="0" fillId="0" borderId="18" xfId="0" applyNumberFormat="1"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NumberFormat="1" applyFont="1" applyBorder="1" applyAlignment="1">
      <alignment horizontal="justify" vertical="center" wrapText="1"/>
    </xf>
    <xf numFmtId="0" fontId="0" fillId="0" borderId="45" xfId="0" applyNumberFormat="1" applyFont="1" applyBorder="1" applyAlignment="1">
      <alignment horizontal="justify" vertical="center" wrapText="1"/>
    </xf>
    <xf numFmtId="0" fontId="0" fillId="0" borderId="45" xfId="0" applyNumberFormat="1" applyFont="1" applyBorder="1" applyAlignment="1">
      <alignment horizontal="center" vertical="center" wrapText="1"/>
    </xf>
    <xf numFmtId="15" fontId="0" fillId="39" borderId="46" xfId="0" applyNumberFormat="1" applyFont="1" applyFill="1" applyBorder="1" applyAlignment="1">
      <alignment horizontal="center" vertical="center"/>
    </xf>
    <xf numFmtId="0" fontId="4" fillId="0" borderId="47" xfId="0" applyFont="1" applyBorder="1" applyAlignment="1">
      <alignment horizontal="center" vertical="center" wrapText="1"/>
    </xf>
    <xf numFmtId="0" fontId="4" fillId="0" borderId="47" xfId="0" applyNumberFormat="1" applyFont="1" applyBorder="1" applyAlignment="1">
      <alignment horizontal="justify" vertical="center" wrapText="1"/>
    </xf>
    <xf numFmtId="0" fontId="0" fillId="0" borderId="47" xfId="0" applyNumberFormat="1" applyFont="1" applyBorder="1" applyAlignment="1">
      <alignment horizontal="justify" vertical="center" wrapText="1"/>
    </xf>
    <xf numFmtId="0" fontId="0" fillId="0" borderId="47" xfId="0" applyNumberFormat="1" applyFont="1" applyBorder="1" applyAlignment="1">
      <alignment horizontal="center" vertical="center" wrapText="1"/>
    </xf>
    <xf numFmtId="15" fontId="0" fillId="39" borderId="48" xfId="0" applyNumberFormat="1" applyFont="1" applyFill="1" applyBorder="1" applyAlignment="1">
      <alignment horizontal="center" vertical="center"/>
    </xf>
    <xf numFmtId="15" fontId="0" fillId="39" borderId="49" xfId="0" applyNumberFormat="1" applyFont="1" applyFill="1" applyBorder="1" applyAlignment="1">
      <alignment horizontal="center" vertical="center"/>
    </xf>
    <xf numFmtId="15" fontId="0" fillId="39" borderId="50" xfId="0" applyNumberFormat="1" applyFont="1" applyFill="1" applyBorder="1" applyAlignment="1">
      <alignment horizontal="center" vertical="center"/>
    </xf>
    <xf numFmtId="0" fontId="0" fillId="0" borderId="40" xfId="0" applyFont="1" applyFill="1" applyBorder="1" applyAlignment="1">
      <alignment/>
    </xf>
    <xf numFmtId="0" fontId="0" fillId="36" borderId="40" xfId="0" applyFont="1" applyFill="1" applyBorder="1" applyAlignment="1">
      <alignment/>
    </xf>
    <xf numFmtId="0" fontId="0" fillId="0" borderId="40" xfId="0" applyFont="1" applyFill="1" applyBorder="1" applyAlignment="1">
      <alignment/>
    </xf>
    <xf numFmtId="2" fontId="0" fillId="0" borderId="40" xfId="0" applyNumberFormat="1" applyFont="1" applyFill="1" applyBorder="1" applyAlignment="1">
      <alignment/>
    </xf>
    <xf numFmtId="0" fontId="0" fillId="0" borderId="17" xfId="0" applyFont="1" applyBorder="1" applyAlignment="1">
      <alignment/>
    </xf>
    <xf numFmtId="0" fontId="4" fillId="0" borderId="51" xfId="0" applyFont="1" applyBorder="1" applyAlignment="1">
      <alignment/>
    </xf>
    <xf numFmtId="10" fontId="0" fillId="0" borderId="52" xfId="0" applyNumberFormat="1" applyFont="1" applyBorder="1" applyAlignment="1">
      <alignment/>
    </xf>
    <xf numFmtId="0" fontId="0" fillId="0" borderId="53" xfId="0" applyFont="1" applyBorder="1" applyAlignment="1">
      <alignment/>
    </xf>
    <xf numFmtId="10" fontId="0" fillId="0" borderId="54" xfId="0" applyNumberFormat="1" applyFont="1" applyBorder="1" applyAlignment="1">
      <alignment/>
    </xf>
    <xf numFmtId="0" fontId="4" fillId="0" borderId="55" xfId="0" applyFont="1" applyBorder="1" applyAlignment="1">
      <alignment/>
    </xf>
    <xf numFmtId="0" fontId="0" fillId="0" borderId="56" xfId="0" applyFont="1" applyBorder="1" applyAlignment="1">
      <alignment/>
    </xf>
    <xf numFmtId="10" fontId="0" fillId="0" borderId="57" xfId="0" applyNumberFormat="1" applyFont="1" applyBorder="1" applyAlignment="1">
      <alignment/>
    </xf>
    <xf numFmtId="1" fontId="0" fillId="0" borderId="52" xfId="0" applyNumberFormat="1" applyFont="1" applyBorder="1" applyAlignment="1">
      <alignment/>
    </xf>
    <xf numFmtId="1" fontId="0" fillId="0" borderId="58" xfId="0" applyNumberFormat="1" applyFont="1" applyBorder="1" applyAlignment="1">
      <alignment/>
    </xf>
    <xf numFmtId="0" fontId="4" fillId="0" borderId="59" xfId="0" applyNumberFormat="1" applyFont="1" applyBorder="1" applyAlignment="1">
      <alignment horizontal="justify" vertical="center" wrapText="1"/>
    </xf>
    <xf numFmtId="0" fontId="0" fillId="0" borderId="59" xfId="0" applyNumberFormat="1" applyFont="1" applyBorder="1" applyAlignment="1">
      <alignment horizontal="justify" vertical="center" wrapText="1"/>
    </xf>
    <xf numFmtId="0" fontId="0" fillId="0" borderId="59" xfId="0" applyNumberFormat="1" applyFont="1" applyBorder="1" applyAlignment="1">
      <alignment horizontal="center" vertical="center" wrapText="1"/>
    </xf>
    <xf numFmtId="15" fontId="0" fillId="39" borderId="60" xfId="0" applyNumberFormat="1" applyFont="1" applyFill="1" applyBorder="1" applyAlignment="1">
      <alignment horizontal="center" vertical="center"/>
    </xf>
    <xf numFmtId="15" fontId="0" fillId="39" borderId="61" xfId="0" applyNumberFormat="1" applyFont="1" applyFill="1" applyBorder="1" applyAlignment="1">
      <alignment horizontal="center" vertical="center"/>
    </xf>
    <xf numFmtId="0" fontId="2" fillId="0" borderId="0" xfId="0" applyFont="1" applyBorder="1" applyAlignment="1">
      <alignment horizontal="center"/>
    </xf>
    <xf numFmtId="9" fontId="0" fillId="0" borderId="32" xfId="0" applyNumberFormat="1" applyFont="1" applyBorder="1" applyAlignment="1">
      <alignment/>
    </xf>
    <xf numFmtId="9" fontId="0" fillId="0" borderId="18" xfId="0" applyNumberFormat="1" applyFont="1" applyBorder="1" applyAlignment="1">
      <alignment/>
    </xf>
    <xf numFmtId="2" fontId="0" fillId="40" borderId="62" xfId="0" applyNumberFormat="1" applyFill="1" applyBorder="1" applyAlignment="1">
      <alignment wrapText="1"/>
    </xf>
    <xf numFmtId="0" fontId="0" fillId="40" borderId="62" xfId="0" applyNumberFormat="1" applyFill="1" applyBorder="1" applyAlignment="1">
      <alignment wrapText="1"/>
    </xf>
    <xf numFmtId="0" fontId="0" fillId="33" borderId="12" xfId="0" applyFont="1" applyFill="1" applyBorder="1" applyAlignment="1">
      <alignment horizontal="justify" vertical="center" wrapText="1"/>
    </xf>
    <xf numFmtId="0" fontId="0" fillId="0" borderId="28" xfId="0" applyFont="1" applyBorder="1" applyAlignment="1">
      <alignment horizontal="justify" vertical="top" wrapText="1"/>
    </xf>
    <xf numFmtId="0" fontId="0" fillId="0" borderId="28" xfId="0" applyBorder="1" applyAlignment="1">
      <alignment horizontal="justify" wrapText="1"/>
    </xf>
    <xf numFmtId="0" fontId="0" fillId="0" borderId="16"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12" xfId="0" applyFont="1" applyBorder="1" applyAlignment="1">
      <alignment horizontal="justify" vertical="center" wrapText="1"/>
    </xf>
    <xf numFmtId="0" fontId="0" fillId="33" borderId="17" xfId="0" applyFont="1" applyFill="1" applyBorder="1" applyAlignment="1">
      <alignment horizontal="justify" vertical="center" wrapText="1"/>
    </xf>
    <xf numFmtId="0" fontId="0" fillId="0" borderId="17" xfId="0" applyFont="1" applyBorder="1" applyAlignment="1">
      <alignment horizontal="justify" vertical="center" wrapText="1"/>
    </xf>
    <xf numFmtId="0" fontId="0" fillId="0" borderId="20" xfId="0" applyFont="1" applyBorder="1" applyAlignment="1">
      <alignment horizontal="justify" vertical="center" wrapText="1"/>
    </xf>
    <xf numFmtId="0" fontId="0" fillId="33" borderId="12" xfId="0" applyFont="1" applyFill="1" applyBorder="1" applyAlignment="1">
      <alignment horizontal="justify" vertical="center" wrapText="1"/>
    </xf>
    <xf numFmtId="0" fontId="0" fillId="0" borderId="28" xfId="0" applyFont="1" applyBorder="1" applyAlignment="1">
      <alignment horizontal="justify" vertical="center" wrapText="1"/>
    </xf>
    <xf numFmtId="0" fontId="0" fillId="0" borderId="63" xfId="0" applyFont="1" applyBorder="1" applyAlignment="1">
      <alignment horizontal="justify" vertical="center" wrapText="1"/>
    </xf>
    <xf numFmtId="0" fontId="0" fillId="0" borderId="38" xfId="0" applyFont="1" applyBorder="1" applyAlignment="1">
      <alignment horizontal="justify" vertical="center" wrapText="1"/>
    </xf>
    <xf numFmtId="0" fontId="0" fillId="0" borderId="12" xfId="0" applyBorder="1" applyAlignment="1">
      <alignment horizontal="justify" vertical="center" wrapText="1"/>
    </xf>
    <xf numFmtId="0" fontId="0" fillId="0" borderId="27" xfId="0" applyBorder="1" applyAlignment="1">
      <alignment horizontal="justify" vertical="center" wrapText="1"/>
    </xf>
    <xf numFmtId="0" fontId="0" fillId="0" borderId="28" xfId="0" applyBorder="1" applyAlignment="1">
      <alignment horizontal="justify" vertical="center" wrapText="1"/>
    </xf>
    <xf numFmtId="0" fontId="0" fillId="0" borderId="20" xfId="0" applyBorder="1" applyAlignment="1">
      <alignment horizontal="justify" vertical="center" wrapText="1"/>
    </xf>
    <xf numFmtId="0" fontId="0" fillId="0" borderId="12" xfId="0" applyFont="1" applyBorder="1" applyAlignment="1">
      <alignment horizontal="justify" vertical="center" wrapText="1"/>
    </xf>
    <xf numFmtId="0" fontId="0" fillId="0" borderId="16" xfId="0" applyFont="1" applyBorder="1" applyAlignment="1">
      <alignment horizontal="justify" vertical="center" wrapText="1"/>
    </xf>
    <xf numFmtId="0" fontId="0" fillId="0" borderId="27" xfId="0" applyFont="1" applyBorder="1" applyAlignment="1">
      <alignment horizontal="justify" vertical="center" wrapText="1"/>
    </xf>
    <xf numFmtId="0" fontId="0" fillId="0" borderId="16" xfId="0" applyBorder="1" applyAlignment="1">
      <alignment horizontal="justify" vertical="center" wrapText="1"/>
    </xf>
    <xf numFmtId="0" fontId="0" fillId="0" borderId="18" xfId="0" applyBorder="1" applyAlignment="1">
      <alignment horizontal="justify" vertical="center" wrapText="1"/>
    </xf>
    <xf numFmtId="0" fontId="0" fillId="0" borderId="32" xfId="0" applyBorder="1" applyAlignment="1">
      <alignment horizontal="justify" vertical="center" wrapText="1"/>
    </xf>
    <xf numFmtId="0" fontId="0" fillId="0" borderId="17" xfId="0" applyFont="1" applyFill="1" applyBorder="1" applyAlignment="1">
      <alignment horizontal="justify" vertical="center" wrapText="1"/>
    </xf>
    <xf numFmtId="173" fontId="0" fillId="0" borderId="18" xfId="0" applyNumberFormat="1" applyFont="1" applyBorder="1" applyAlignment="1">
      <alignment horizontal="justify" vertical="top" wrapText="1"/>
    </xf>
    <xf numFmtId="173" fontId="0" fillId="0" borderId="18" xfId="0" applyNumberFormat="1" applyFont="1" applyBorder="1" applyAlignment="1">
      <alignment horizontal="justify" vertical="center" wrapText="1"/>
    </xf>
    <xf numFmtId="0" fontId="0" fillId="0" borderId="19" xfId="0" applyFont="1" applyBorder="1" applyAlignment="1">
      <alignment horizontal="justify" vertical="center" wrapText="1"/>
    </xf>
    <xf numFmtId="0" fontId="0" fillId="0" borderId="17" xfId="0" applyFont="1" applyBorder="1" applyAlignment="1">
      <alignment horizontal="justify" wrapText="1"/>
    </xf>
    <xf numFmtId="0" fontId="0" fillId="0" borderId="18" xfId="0" applyFont="1" applyBorder="1" applyAlignment="1">
      <alignment horizontal="justify" wrapText="1"/>
    </xf>
    <xf numFmtId="0" fontId="0" fillId="33" borderId="12" xfId="0" applyFill="1" applyBorder="1" applyAlignment="1">
      <alignment horizontal="justify" vertical="center" wrapText="1"/>
    </xf>
    <xf numFmtId="0" fontId="0" fillId="0" borderId="39" xfId="0" applyBorder="1" applyAlignment="1">
      <alignment horizontal="justify" vertical="center" wrapText="1"/>
    </xf>
    <xf numFmtId="0" fontId="0" fillId="0" borderId="18" xfId="0" applyFont="1" applyBorder="1" applyAlignment="1">
      <alignment horizontal="justify" vertical="center" wrapText="1"/>
    </xf>
    <xf numFmtId="0" fontId="0" fillId="0" borderId="26" xfId="0" applyFont="1" applyFill="1" applyBorder="1" applyAlignment="1">
      <alignment/>
    </xf>
    <xf numFmtId="2" fontId="0" fillId="0" borderId="64" xfId="0" applyNumberFormat="1" applyFont="1" applyFill="1" applyBorder="1" applyAlignment="1">
      <alignment/>
    </xf>
    <xf numFmtId="10" fontId="0" fillId="0" borderId="18" xfId="0" applyNumberFormat="1" applyFont="1" applyBorder="1" applyAlignment="1">
      <alignment/>
    </xf>
    <xf numFmtId="10" fontId="0" fillId="0" borderId="16" xfId="0" applyNumberFormat="1" applyFont="1" applyBorder="1" applyAlignment="1">
      <alignment wrapText="1"/>
    </xf>
    <xf numFmtId="2" fontId="0" fillId="40" borderId="65" xfId="0" applyNumberFormat="1" applyFill="1" applyBorder="1" applyAlignment="1">
      <alignment wrapText="1"/>
    </xf>
    <xf numFmtId="0" fontId="0" fillId="40" borderId="65" xfId="0" applyNumberFormat="1" applyFill="1" applyBorder="1" applyAlignment="1">
      <alignment wrapText="1"/>
    </xf>
    <xf numFmtId="1" fontId="0" fillId="34" borderId="12" xfId="0" applyNumberFormat="1" applyFont="1" applyFill="1" applyBorder="1" applyAlignment="1">
      <alignment/>
    </xf>
    <xf numFmtId="2" fontId="0" fillId="40" borderId="66" xfId="0" applyNumberFormat="1" applyFill="1" applyBorder="1" applyAlignment="1">
      <alignment wrapText="1"/>
    </xf>
    <xf numFmtId="0" fontId="0" fillId="40" borderId="67" xfId="0" applyNumberFormat="1" applyFill="1" applyBorder="1" applyAlignment="1">
      <alignment wrapText="1"/>
    </xf>
    <xf numFmtId="1" fontId="0" fillId="34" borderId="17" xfId="0" applyNumberFormat="1" applyFont="1" applyFill="1" applyBorder="1" applyAlignment="1">
      <alignment/>
    </xf>
    <xf numFmtId="2" fontId="0" fillId="40" borderId="68" xfId="0" applyNumberFormat="1" applyFill="1" applyBorder="1" applyAlignment="1">
      <alignment wrapText="1"/>
    </xf>
    <xf numFmtId="0" fontId="0" fillId="40" borderId="69" xfId="0" applyNumberFormat="1" applyFill="1" applyBorder="1" applyAlignment="1">
      <alignment wrapText="1"/>
    </xf>
    <xf numFmtId="0" fontId="0" fillId="0" borderId="70" xfId="0" applyNumberFormat="1" applyFont="1" applyBorder="1" applyAlignment="1">
      <alignment horizontal="left" vertical="center" wrapText="1"/>
    </xf>
    <xf numFmtId="0" fontId="0" fillId="0" borderId="71" xfId="0" applyNumberFormat="1" applyFont="1" applyBorder="1" applyAlignment="1">
      <alignment horizontal="left" vertical="center" wrapText="1"/>
    </xf>
    <xf numFmtId="10" fontId="0" fillId="0" borderId="12" xfId="0" applyNumberFormat="1" applyFont="1" applyBorder="1" applyAlignment="1">
      <alignment wrapText="1"/>
    </xf>
    <xf numFmtId="0" fontId="0" fillId="0" borderId="18" xfId="0" applyFont="1" applyFill="1" applyBorder="1" applyAlignment="1">
      <alignment/>
    </xf>
    <xf numFmtId="1" fontId="0" fillId="0" borderId="18" xfId="0" applyNumberFormat="1" applyFont="1" applyBorder="1" applyAlignment="1">
      <alignment/>
    </xf>
    <xf numFmtId="0" fontId="0" fillId="0" borderId="17" xfId="0" applyFont="1" applyFill="1" applyBorder="1" applyAlignment="1">
      <alignment/>
    </xf>
    <xf numFmtId="0" fontId="0" fillId="36" borderId="17" xfId="0" applyFont="1" applyFill="1" applyBorder="1" applyAlignment="1">
      <alignment/>
    </xf>
    <xf numFmtId="0" fontId="0" fillId="0" borderId="17" xfId="0" applyFont="1" applyFill="1" applyBorder="1" applyAlignment="1">
      <alignment/>
    </xf>
    <xf numFmtId="2" fontId="0" fillId="0" borderId="17" xfId="0" applyNumberFormat="1" applyFont="1" applyFill="1" applyBorder="1" applyAlignment="1">
      <alignment/>
    </xf>
    <xf numFmtId="2" fontId="0" fillId="0" borderId="0" xfId="0" applyNumberFormat="1" applyFont="1" applyFill="1" applyBorder="1" applyAlignment="1">
      <alignment/>
    </xf>
    <xf numFmtId="0" fontId="0" fillId="0" borderId="12" xfId="0" applyBorder="1" applyAlignment="1">
      <alignment horizontal="justify" vertical="top" wrapText="1"/>
    </xf>
    <xf numFmtId="0" fontId="0" fillId="0" borderId="12" xfId="0" applyFill="1" applyBorder="1" applyAlignment="1">
      <alignment horizontal="justify" vertical="top" wrapText="1"/>
    </xf>
    <xf numFmtId="9" fontId="0" fillId="0" borderId="12" xfId="0" applyNumberFormat="1" applyFont="1" applyBorder="1" applyAlignment="1">
      <alignment horizontal="center" vertical="center" wrapText="1"/>
    </xf>
    <xf numFmtId="173" fontId="0" fillId="0" borderId="12" xfId="0" applyNumberFormat="1" applyFont="1" applyBorder="1" applyAlignment="1">
      <alignment horizontal="center" vertical="center"/>
    </xf>
    <xf numFmtId="0" fontId="0" fillId="0" borderId="70" xfId="0" applyNumberFormat="1" applyBorder="1" applyAlignment="1">
      <alignment horizontal="center" vertical="center" wrapText="1"/>
    </xf>
    <xf numFmtId="173" fontId="0" fillId="0" borderId="20" xfId="0" applyNumberFormat="1" applyFont="1" applyBorder="1" applyAlignment="1">
      <alignment horizontal="center" vertical="center"/>
    </xf>
    <xf numFmtId="0" fontId="0" fillId="0" borderId="12" xfId="0" applyFont="1" applyBorder="1" applyAlignment="1">
      <alignment horizontal="center" vertical="center" wrapText="1"/>
    </xf>
    <xf numFmtId="0" fontId="0" fillId="0" borderId="70" xfId="0" applyNumberFormat="1" applyFont="1" applyBorder="1" applyAlignment="1">
      <alignment horizontal="left" vertical="center" wrapText="1"/>
    </xf>
    <xf numFmtId="9" fontId="0" fillId="0" borderId="20" xfId="0" applyNumberFormat="1" applyFont="1" applyBorder="1" applyAlignment="1">
      <alignment horizontal="center" vertical="center"/>
    </xf>
    <xf numFmtId="0" fontId="0" fillId="0" borderId="71" xfId="0" applyNumberFormat="1" applyBorder="1" applyAlignment="1">
      <alignment horizontal="center" vertical="center" wrapText="1"/>
    </xf>
    <xf numFmtId="0" fontId="0" fillId="0" borderId="72" xfId="0" applyFill="1" applyBorder="1" applyAlignment="1">
      <alignment horizontal="center" vertical="center" wrapText="1"/>
    </xf>
    <xf numFmtId="0" fontId="0" fillId="41" borderId="73" xfId="0" applyFont="1" applyFill="1" applyBorder="1" applyAlignment="1">
      <alignment horizontal="center" vertical="center" wrapText="1"/>
    </xf>
    <xf numFmtId="0" fontId="0" fillId="41" borderId="39" xfId="0" applyFill="1" applyBorder="1" applyAlignment="1">
      <alignment horizontal="justify" vertical="center" wrapText="1"/>
    </xf>
    <xf numFmtId="0" fontId="0" fillId="0" borderId="39" xfId="0" applyFill="1" applyBorder="1" applyAlignment="1">
      <alignment horizontal="justify" vertical="center" wrapText="1"/>
    </xf>
    <xf numFmtId="1" fontId="0" fillId="34" borderId="16" xfId="0" applyNumberFormat="1" applyFont="1" applyFill="1" applyBorder="1" applyAlignment="1">
      <alignment horizontal="center" vertical="center"/>
    </xf>
    <xf numFmtId="2" fontId="0" fillId="40" borderId="62" xfId="0" applyNumberFormat="1" applyFill="1" applyBorder="1" applyAlignment="1">
      <alignment horizontal="center" vertical="center" wrapText="1"/>
    </xf>
    <xf numFmtId="0" fontId="0" fillId="40" borderId="62" xfId="0" applyNumberFormat="1" applyFill="1" applyBorder="1" applyAlignment="1">
      <alignment horizontal="center" vertical="center" wrapText="1"/>
    </xf>
    <xf numFmtId="1" fontId="0" fillId="34" borderId="16" xfId="0" applyNumberFormat="1" applyFont="1" applyFill="1" applyBorder="1" applyAlignment="1">
      <alignment vertical="center"/>
    </xf>
    <xf numFmtId="2" fontId="0" fillId="40" borderId="62" xfId="0" applyNumberFormat="1" applyFill="1" applyBorder="1" applyAlignment="1">
      <alignment vertical="center" wrapText="1"/>
    </xf>
    <xf numFmtId="0" fontId="0" fillId="40" borderId="62" xfId="0" applyNumberFormat="1" applyFill="1" applyBorder="1" applyAlignment="1">
      <alignment vertical="center" wrapText="1"/>
    </xf>
    <xf numFmtId="1" fontId="0" fillId="34" borderId="18" xfId="0" applyNumberFormat="1" applyFont="1" applyFill="1" applyBorder="1" applyAlignment="1">
      <alignment vertical="center"/>
    </xf>
    <xf numFmtId="10" fontId="0" fillId="0" borderId="18" xfId="0" applyNumberFormat="1" applyFont="1" applyBorder="1" applyAlignment="1">
      <alignment vertical="center"/>
    </xf>
    <xf numFmtId="1" fontId="0" fillId="34" borderId="20" xfId="0" applyNumberFormat="1" applyFont="1" applyFill="1" applyBorder="1" applyAlignment="1">
      <alignment vertical="center"/>
    </xf>
    <xf numFmtId="0" fontId="0" fillId="0" borderId="16" xfId="0" applyFont="1" applyBorder="1" applyAlignment="1">
      <alignment vertical="center" wrapText="1"/>
    </xf>
    <xf numFmtId="9" fontId="0" fillId="0" borderId="18" xfId="0" applyNumberFormat="1" applyFont="1" applyBorder="1" applyAlignment="1">
      <alignment vertical="center"/>
    </xf>
    <xf numFmtId="0" fontId="0" fillId="0" borderId="20" xfId="0" applyFont="1" applyBorder="1" applyAlignment="1">
      <alignment vertical="center"/>
    </xf>
    <xf numFmtId="0" fontId="0" fillId="0" borderId="18" xfId="0" applyFont="1" applyBorder="1" applyAlignment="1">
      <alignment vertical="center" wrapText="1"/>
    </xf>
    <xf numFmtId="1" fontId="0" fillId="34" borderId="39" xfId="0" applyNumberFormat="1" applyFont="1" applyFill="1" applyBorder="1" applyAlignment="1">
      <alignment vertical="center"/>
    </xf>
    <xf numFmtId="0" fontId="0" fillId="0" borderId="18" xfId="0" applyNumberFormat="1" applyFont="1" applyBorder="1" applyAlignment="1">
      <alignment vertical="center"/>
    </xf>
    <xf numFmtId="0" fontId="0" fillId="0" borderId="18" xfId="0" applyFont="1" applyBorder="1" applyAlignment="1">
      <alignment vertical="center"/>
    </xf>
    <xf numFmtId="0" fontId="0" fillId="0" borderId="16" xfId="0" applyNumberFormat="1" applyFont="1" applyBorder="1" applyAlignment="1">
      <alignment vertical="center" wrapText="1"/>
    </xf>
    <xf numFmtId="1" fontId="0" fillId="34" borderId="12" xfId="0" applyNumberFormat="1" applyFont="1" applyFill="1" applyBorder="1" applyAlignment="1">
      <alignment vertical="center"/>
    </xf>
    <xf numFmtId="2" fontId="0" fillId="34" borderId="12" xfId="0" applyNumberFormat="1" applyFill="1" applyBorder="1" applyAlignment="1">
      <alignment vertical="center" wrapText="1"/>
    </xf>
    <xf numFmtId="0" fontId="0" fillId="34" borderId="12" xfId="0" applyNumberFormat="1" applyFill="1" applyBorder="1" applyAlignment="1">
      <alignment vertical="center" wrapText="1"/>
    </xf>
    <xf numFmtId="1" fontId="0" fillId="34" borderId="20" xfId="0" applyNumberFormat="1" applyFont="1" applyFill="1" applyBorder="1" applyAlignment="1">
      <alignment vertical="center"/>
    </xf>
    <xf numFmtId="2" fontId="0" fillId="34" borderId="20" xfId="0" applyNumberFormat="1" applyFill="1" applyBorder="1" applyAlignment="1">
      <alignment vertical="center" wrapText="1"/>
    </xf>
    <xf numFmtId="0" fontId="0" fillId="34" borderId="20" xfId="0" applyNumberFormat="1" applyFill="1" applyBorder="1" applyAlignment="1">
      <alignment vertical="center" wrapText="1"/>
    </xf>
    <xf numFmtId="0" fontId="0" fillId="0" borderId="17" xfId="0" applyFont="1" applyBorder="1" applyAlignment="1">
      <alignment vertical="center"/>
    </xf>
    <xf numFmtId="0" fontId="0" fillId="0" borderId="28" xfId="0" applyFont="1" applyFill="1" applyBorder="1" applyAlignment="1">
      <alignment horizontal="justify" vertical="top" wrapText="1"/>
    </xf>
    <xf numFmtId="9" fontId="0" fillId="0" borderId="16" xfId="0" applyNumberFormat="1" applyFont="1" applyFill="1" applyBorder="1" applyAlignment="1">
      <alignment horizontal="center" vertical="center" wrapText="1"/>
    </xf>
    <xf numFmtId="173" fontId="0" fillId="0" borderId="16" xfId="0" applyNumberFormat="1" applyFont="1" applyFill="1" applyBorder="1" applyAlignment="1">
      <alignment horizontal="center" vertical="center"/>
    </xf>
    <xf numFmtId="10" fontId="0" fillId="0" borderId="16" xfId="0" applyNumberFormat="1" applyFont="1" applyFill="1" applyBorder="1" applyAlignment="1">
      <alignment wrapText="1"/>
    </xf>
    <xf numFmtId="0" fontId="0" fillId="0" borderId="22" xfId="0" applyFont="1" applyFill="1" applyBorder="1" applyAlignment="1">
      <alignment horizontal="justify" vertical="center" wrapText="1"/>
    </xf>
    <xf numFmtId="9" fontId="0" fillId="0" borderId="22" xfId="0" applyNumberFormat="1" applyFont="1" applyFill="1" applyBorder="1" applyAlignment="1">
      <alignment horizontal="center" vertical="center"/>
    </xf>
    <xf numFmtId="173" fontId="0" fillId="0" borderId="22" xfId="0" applyNumberFormat="1" applyFont="1" applyFill="1" applyBorder="1" applyAlignment="1">
      <alignment horizontal="center" vertical="center"/>
    </xf>
    <xf numFmtId="10" fontId="0" fillId="0" borderId="18" xfId="0" applyNumberFormat="1" applyFont="1" applyFill="1" applyBorder="1" applyAlignment="1">
      <alignment/>
    </xf>
    <xf numFmtId="0" fontId="0" fillId="0" borderId="16" xfId="0" applyFont="1" applyFill="1" applyBorder="1" applyAlignment="1">
      <alignment horizontal="justify" vertical="center" wrapText="1"/>
    </xf>
    <xf numFmtId="0" fontId="0" fillId="0" borderId="16" xfId="0" applyFont="1" applyFill="1" applyBorder="1" applyAlignment="1">
      <alignment horizontal="center" vertical="center" wrapText="1"/>
    </xf>
    <xf numFmtId="173" fontId="0" fillId="0" borderId="16" xfId="0" applyNumberFormat="1" applyFont="1" applyFill="1" applyBorder="1" applyAlignment="1">
      <alignment horizontal="center" vertical="center"/>
    </xf>
    <xf numFmtId="0" fontId="0" fillId="0" borderId="18" xfId="0" applyFont="1" applyFill="1" applyBorder="1" applyAlignment="1">
      <alignment horizontal="justify" vertical="center" wrapText="1"/>
    </xf>
    <xf numFmtId="0" fontId="0" fillId="0" borderId="27" xfId="0" applyFont="1" applyFill="1" applyBorder="1" applyAlignment="1">
      <alignment horizontal="justify" vertical="center" wrapText="1"/>
    </xf>
    <xf numFmtId="9" fontId="0" fillId="0" borderId="27" xfId="0" applyNumberFormat="1" applyFont="1" applyFill="1" applyBorder="1" applyAlignment="1">
      <alignment horizontal="center" vertical="center" wrapText="1"/>
    </xf>
    <xf numFmtId="173" fontId="0" fillId="0" borderId="27" xfId="0" applyNumberFormat="1" applyFont="1" applyFill="1" applyBorder="1" applyAlignment="1">
      <alignment horizontal="center" vertical="center"/>
    </xf>
    <xf numFmtId="10" fontId="0" fillId="0" borderId="18" xfId="0" applyNumberFormat="1" applyFont="1" applyFill="1" applyBorder="1" applyAlignment="1">
      <alignment vertical="center"/>
    </xf>
    <xf numFmtId="0" fontId="0" fillId="0" borderId="12" xfId="0" applyFont="1" applyFill="1" applyBorder="1" applyAlignment="1">
      <alignment horizontal="justify" vertical="center" wrapText="1"/>
    </xf>
    <xf numFmtId="9" fontId="0" fillId="0" borderId="16" xfId="0" applyNumberFormat="1" applyFont="1" applyFill="1" applyBorder="1" applyAlignment="1">
      <alignment horizontal="center" vertical="center" wrapText="1"/>
    </xf>
    <xf numFmtId="173" fontId="0" fillId="0" borderId="12" xfId="0" applyNumberFormat="1" applyFont="1" applyFill="1" applyBorder="1" applyAlignment="1">
      <alignment horizontal="center" vertical="center" wrapText="1"/>
    </xf>
    <xf numFmtId="173" fontId="0" fillId="0" borderId="16" xfId="0" applyNumberFormat="1" applyFont="1" applyFill="1" applyBorder="1" applyAlignment="1">
      <alignment horizontal="center" vertical="center" wrapText="1"/>
    </xf>
    <xf numFmtId="10" fontId="0" fillId="0" borderId="16" xfId="0" applyNumberFormat="1" applyFont="1" applyFill="1" applyBorder="1" applyAlignment="1">
      <alignment vertical="center" wrapText="1"/>
    </xf>
    <xf numFmtId="173" fontId="0" fillId="0" borderId="19" xfId="0" applyNumberFormat="1" applyFont="1" applyFill="1" applyBorder="1" applyAlignment="1">
      <alignment horizontal="justify" vertical="center" wrapText="1"/>
    </xf>
    <xf numFmtId="0" fontId="0" fillId="0" borderId="19" xfId="0" applyFont="1" applyFill="1" applyBorder="1" applyAlignment="1">
      <alignment horizontal="justify" vertical="center" wrapText="1"/>
    </xf>
    <xf numFmtId="9" fontId="0" fillId="0" borderId="19" xfId="0" applyNumberFormat="1" applyFont="1" applyFill="1" applyBorder="1" applyAlignment="1">
      <alignment horizontal="center" vertical="center" wrapText="1"/>
    </xf>
    <xf numFmtId="173" fontId="0" fillId="0" borderId="19" xfId="0" applyNumberFormat="1" applyFont="1" applyFill="1" applyBorder="1" applyAlignment="1">
      <alignment horizontal="center" vertical="center" wrapText="1"/>
    </xf>
    <xf numFmtId="173" fontId="0" fillId="0" borderId="17" xfId="0" applyNumberFormat="1" applyFont="1" applyFill="1" applyBorder="1" applyAlignment="1">
      <alignment horizontal="center" vertical="center" wrapText="1"/>
    </xf>
    <xf numFmtId="0" fontId="0" fillId="0" borderId="21" xfId="0" applyFont="1" applyFill="1" applyBorder="1" applyAlignment="1">
      <alignment horizontal="justify" vertical="center" wrapText="1"/>
    </xf>
    <xf numFmtId="9" fontId="0" fillId="0" borderId="21" xfId="0" applyNumberFormat="1" applyFont="1" applyFill="1" applyBorder="1" applyAlignment="1">
      <alignment horizontal="center" vertical="center" wrapText="1"/>
    </xf>
    <xf numFmtId="173" fontId="0" fillId="0" borderId="22" xfId="0" applyNumberFormat="1" applyFont="1" applyFill="1" applyBorder="1" applyAlignment="1">
      <alignment horizontal="center" vertical="center" wrapText="1"/>
    </xf>
    <xf numFmtId="10" fontId="0" fillId="0" borderId="20" xfId="0" applyNumberFormat="1" applyFont="1" applyFill="1" applyBorder="1" applyAlignment="1">
      <alignment vertical="center"/>
    </xf>
    <xf numFmtId="9" fontId="0" fillId="0" borderId="18" xfId="0" applyNumberFormat="1" applyFont="1" applyFill="1" applyBorder="1" applyAlignment="1">
      <alignment horizontal="center" vertical="center" wrapText="1"/>
    </xf>
    <xf numFmtId="0" fontId="0" fillId="0" borderId="16" xfId="0" applyFont="1" applyFill="1" applyBorder="1" applyAlignment="1">
      <alignment horizontal="justify" wrapText="1"/>
    </xf>
    <xf numFmtId="0" fontId="0" fillId="0" borderId="16" xfId="0" applyFont="1" applyFill="1" applyBorder="1" applyAlignment="1">
      <alignment horizontal="justify" vertical="center" wrapText="1"/>
    </xf>
    <xf numFmtId="0" fontId="0" fillId="0" borderId="16" xfId="0" applyFont="1" applyFill="1" applyBorder="1" applyAlignment="1">
      <alignment horizontal="center" vertical="center" wrapText="1"/>
    </xf>
    <xf numFmtId="0" fontId="0" fillId="0" borderId="16" xfId="0" applyFont="1" applyFill="1" applyBorder="1" applyAlignment="1">
      <alignment vertical="center" wrapText="1"/>
    </xf>
    <xf numFmtId="0" fontId="0" fillId="0" borderId="12" xfId="0" applyFont="1" applyFill="1" applyBorder="1" applyAlignment="1">
      <alignment horizontal="justify" vertical="center" wrapText="1"/>
    </xf>
    <xf numFmtId="10" fontId="0" fillId="0" borderId="16" xfId="0" applyNumberFormat="1" applyFont="1" applyBorder="1" applyAlignment="1">
      <alignment horizontal="center" vertical="center" wrapText="1"/>
    </xf>
    <xf numFmtId="10" fontId="0" fillId="0" borderId="27" xfId="0" applyNumberFormat="1" applyFont="1" applyBorder="1" applyAlignment="1">
      <alignment wrapText="1"/>
    </xf>
    <xf numFmtId="1" fontId="0" fillId="0" borderId="16" xfId="0" applyNumberFormat="1" applyFont="1" applyBorder="1" applyAlignment="1">
      <alignment vertical="center" wrapText="1"/>
    </xf>
    <xf numFmtId="0" fontId="0" fillId="0" borderId="28" xfId="0" applyFont="1" applyFill="1" applyBorder="1" applyAlignment="1">
      <alignment horizontal="justify" vertical="center" wrapText="1"/>
    </xf>
    <xf numFmtId="9" fontId="0" fillId="0" borderId="18" xfId="0" applyNumberFormat="1" applyFont="1" applyFill="1" applyBorder="1" applyAlignment="1">
      <alignment horizontal="center" vertical="center"/>
    </xf>
    <xf numFmtId="9" fontId="0" fillId="0" borderId="18" xfId="0" applyNumberFormat="1" applyFont="1" applyFill="1" applyBorder="1" applyAlignment="1">
      <alignment/>
    </xf>
    <xf numFmtId="0" fontId="0" fillId="0" borderId="34" xfId="0" applyNumberFormat="1" applyFont="1" applyFill="1" applyBorder="1" applyAlignment="1">
      <alignment horizontal="left" vertical="center" wrapText="1"/>
    </xf>
    <xf numFmtId="1" fontId="0" fillId="42" borderId="18" xfId="0" applyNumberFormat="1" applyFont="1" applyFill="1" applyBorder="1" applyAlignment="1">
      <alignment/>
    </xf>
    <xf numFmtId="1" fontId="0" fillId="43" borderId="18" xfId="0" applyNumberFormat="1" applyFont="1" applyFill="1" applyBorder="1" applyAlignment="1">
      <alignment/>
    </xf>
    <xf numFmtId="1" fontId="0" fillId="43" borderId="16" xfId="0" applyNumberFormat="1" applyFont="1" applyFill="1" applyBorder="1" applyAlignment="1">
      <alignment/>
    </xf>
    <xf numFmtId="2" fontId="0" fillId="43" borderId="62" xfId="0" applyNumberFormat="1" applyFill="1" applyBorder="1" applyAlignment="1">
      <alignment wrapText="1"/>
    </xf>
    <xf numFmtId="0" fontId="0" fillId="43" borderId="62" xfId="0" applyNumberFormat="1" applyFill="1" applyBorder="1" applyAlignment="1">
      <alignment wrapText="1"/>
    </xf>
    <xf numFmtId="0" fontId="0" fillId="0" borderId="38" xfId="0" applyFont="1" applyFill="1" applyBorder="1" applyAlignment="1">
      <alignment horizontal="justify" vertical="center" wrapText="1"/>
    </xf>
    <xf numFmtId="9" fontId="0" fillId="0" borderId="19" xfId="0" applyNumberFormat="1" applyFont="1" applyFill="1" applyBorder="1" applyAlignment="1">
      <alignment horizontal="center" vertical="center"/>
    </xf>
    <xf numFmtId="9" fontId="0" fillId="0" borderId="20" xfId="0" applyNumberFormat="1" applyFont="1" applyFill="1" applyBorder="1" applyAlignment="1">
      <alignment/>
    </xf>
    <xf numFmtId="0" fontId="0" fillId="0" borderId="18" xfId="0" applyFont="1" applyFill="1" applyBorder="1" applyAlignment="1">
      <alignment horizontal="center" vertical="center"/>
    </xf>
    <xf numFmtId="0" fontId="0" fillId="0" borderId="16" xfId="0" applyFont="1" applyFill="1" applyBorder="1" applyAlignment="1">
      <alignment wrapText="1"/>
    </xf>
    <xf numFmtId="0" fontId="0" fillId="0" borderId="33" xfId="0" applyNumberFormat="1" applyFont="1" applyFill="1" applyBorder="1" applyAlignment="1">
      <alignment horizontal="left" vertical="center" wrapText="1"/>
    </xf>
    <xf numFmtId="0" fontId="0" fillId="0" borderId="12" xfId="0" applyFill="1" applyBorder="1" applyAlignment="1">
      <alignment horizontal="justify" vertical="center" wrapText="1"/>
    </xf>
    <xf numFmtId="3" fontId="0" fillId="0" borderId="12" xfId="0" applyNumberFormat="1" applyFont="1" applyFill="1" applyBorder="1" applyAlignment="1">
      <alignment vertical="center" wrapText="1"/>
    </xf>
    <xf numFmtId="173" fontId="0" fillId="0" borderId="12" xfId="0" applyNumberFormat="1" applyFont="1" applyFill="1" applyBorder="1" applyAlignment="1">
      <alignment vertical="center" wrapText="1"/>
    </xf>
    <xf numFmtId="173" fontId="0" fillId="0" borderId="12" xfId="0" applyNumberFormat="1" applyFill="1" applyBorder="1" applyAlignment="1">
      <alignment vertical="center" wrapText="1"/>
    </xf>
    <xf numFmtId="0" fontId="0" fillId="0" borderId="33" xfId="0" applyNumberFormat="1" applyFont="1" applyFill="1" applyBorder="1" applyAlignment="1">
      <alignment horizontal="left" vertical="center" wrapText="1"/>
    </xf>
    <xf numFmtId="0" fontId="0" fillId="0" borderId="17" xfId="0" applyFill="1" applyBorder="1" applyAlignment="1">
      <alignment horizontal="justify" vertical="center" wrapText="1"/>
    </xf>
    <xf numFmtId="173" fontId="0" fillId="0" borderId="38" xfId="0" applyNumberFormat="1" applyFont="1" applyFill="1" applyBorder="1" applyAlignment="1">
      <alignment horizontal="center" vertical="center"/>
    </xf>
    <xf numFmtId="10" fontId="0" fillId="0" borderId="19" xfId="0" applyNumberFormat="1" applyFont="1" applyFill="1" applyBorder="1" applyAlignment="1">
      <alignment/>
    </xf>
    <xf numFmtId="0" fontId="0" fillId="0" borderId="74" xfId="0" applyNumberFormat="1" applyFont="1" applyFill="1" applyBorder="1" applyAlignment="1">
      <alignment horizontal="left" vertical="center" wrapText="1"/>
    </xf>
    <xf numFmtId="1" fontId="0" fillId="43" borderId="28" xfId="0" applyNumberFormat="1" applyFont="1" applyFill="1" applyBorder="1" applyAlignment="1">
      <alignment/>
    </xf>
    <xf numFmtId="0" fontId="0" fillId="0" borderId="18" xfId="0" applyFont="1" applyFill="1" applyBorder="1" applyAlignment="1">
      <alignment horizontal="center" vertical="center" wrapText="1"/>
    </xf>
    <xf numFmtId="0" fontId="0" fillId="0" borderId="18" xfId="0" applyFont="1" applyFill="1" applyBorder="1" applyAlignment="1">
      <alignment wrapText="1"/>
    </xf>
    <xf numFmtId="0" fontId="0" fillId="0" borderId="18" xfId="0" applyFont="1" applyFill="1" applyBorder="1" applyAlignment="1">
      <alignment horizontal="justify" vertical="center" wrapText="1"/>
    </xf>
    <xf numFmtId="9" fontId="0" fillId="0" borderId="18" xfId="0" applyNumberFormat="1" applyFont="1" applyFill="1" applyBorder="1" applyAlignment="1">
      <alignment horizontal="center" vertical="center" wrapText="1"/>
    </xf>
    <xf numFmtId="10" fontId="0" fillId="0" borderId="18" xfId="0" applyNumberFormat="1" applyFont="1" applyFill="1" applyBorder="1" applyAlignment="1">
      <alignment wrapText="1"/>
    </xf>
    <xf numFmtId="0" fontId="0" fillId="0" borderId="27" xfId="0" applyFont="1" applyFill="1" applyBorder="1" applyAlignment="1">
      <alignment horizontal="center" vertical="center" wrapText="1"/>
    </xf>
    <xf numFmtId="0" fontId="0" fillId="0" borderId="17" xfId="0" applyFont="1" applyFill="1" applyBorder="1" applyAlignment="1">
      <alignment horizontal="center" vertical="center" wrapText="1"/>
    </xf>
    <xf numFmtId="173" fontId="0" fillId="0" borderId="17" xfId="0" applyNumberFormat="1" applyFont="1" applyFill="1" applyBorder="1" applyAlignment="1">
      <alignment horizontal="center" vertical="center"/>
    </xf>
    <xf numFmtId="0" fontId="0" fillId="0" borderId="34" xfId="0" applyNumberFormat="1" applyFont="1" applyFill="1" applyBorder="1" applyAlignment="1">
      <alignment horizontal="left" vertical="center" wrapText="1"/>
    </xf>
    <xf numFmtId="173" fontId="0" fillId="0" borderId="27" xfId="0" applyNumberFormat="1" applyFont="1" applyFill="1" applyBorder="1" applyAlignment="1">
      <alignment horizontal="justify" vertical="center" wrapText="1"/>
    </xf>
    <xf numFmtId="9" fontId="0" fillId="0" borderId="27" xfId="0" applyNumberFormat="1" applyFont="1" applyFill="1" applyBorder="1" applyAlignment="1">
      <alignment horizontal="center" vertical="center"/>
    </xf>
    <xf numFmtId="9" fontId="0" fillId="0" borderId="27" xfId="0" applyNumberFormat="1" applyFont="1" applyFill="1" applyBorder="1" applyAlignment="1">
      <alignment vertical="center" wrapText="1"/>
    </xf>
    <xf numFmtId="0" fontId="0" fillId="0" borderId="35" xfId="0" applyNumberFormat="1" applyFont="1" applyFill="1" applyBorder="1" applyAlignment="1">
      <alignment horizontal="left" vertical="center" wrapText="1"/>
    </xf>
    <xf numFmtId="173" fontId="0" fillId="0" borderId="28" xfId="0" applyNumberFormat="1" applyFont="1" applyFill="1" applyBorder="1" applyAlignment="1">
      <alignment horizontal="justify" vertical="center" wrapText="1"/>
    </xf>
    <xf numFmtId="9" fontId="0" fillId="0" borderId="28" xfId="0" applyNumberFormat="1" applyFont="1" applyFill="1" applyBorder="1" applyAlignment="1">
      <alignment horizontal="center" vertical="center"/>
    </xf>
    <xf numFmtId="173" fontId="0" fillId="0" borderId="28" xfId="0" applyNumberFormat="1" applyFont="1" applyFill="1" applyBorder="1" applyAlignment="1">
      <alignment horizontal="center" vertical="center"/>
    </xf>
    <xf numFmtId="9" fontId="0" fillId="0" borderId="28" xfId="0" applyNumberFormat="1" applyFont="1" applyFill="1" applyBorder="1" applyAlignment="1">
      <alignment vertical="center"/>
    </xf>
    <xf numFmtId="0" fontId="0" fillId="0" borderId="75" xfId="0" applyNumberFormat="1" applyFont="1" applyFill="1" applyBorder="1" applyAlignment="1">
      <alignment horizontal="left" vertical="center" wrapText="1"/>
    </xf>
    <xf numFmtId="1" fontId="0" fillId="43" borderId="27" xfId="0" applyNumberFormat="1" applyFont="1" applyFill="1" applyBorder="1" applyAlignment="1">
      <alignment vertical="center"/>
    </xf>
    <xf numFmtId="1" fontId="0" fillId="43" borderId="28" xfId="0" applyNumberFormat="1" applyFont="1" applyFill="1" applyBorder="1" applyAlignment="1">
      <alignment vertical="center"/>
    </xf>
    <xf numFmtId="1" fontId="0" fillId="43" borderId="16" xfId="0" applyNumberFormat="1" applyFont="1" applyFill="1" applyBorder="1" applyAlignment="1">
      <alignment vertical="center"/>
    </xf>
    <xf numFmtId="2" fontId="0" fillId="43" borderId="62" xfId="0" applyNumberFormat="1" applyFill="1" applyBorder="1" applyAlignment="1">
      <alignment vertical="center" wrapText="1"/>
    </xf>
    <xf numFmtId="0" fontId="0" fillId="43" borderId="62" xfId="0" applyNumberFormat="1" applyFill="1" applyBorder="1" applyAlignment="1">
      <alignment vertical="center" wrapText="1"/>
    </xf>
    <xf numFmtId="1" fontId="0" fillId="43" borderId="19" xfId="0" applyNumberFormat="1" applyFont="1" applyFill="1" applyBorder="1" applyAlignment="1">
      <alignment horizontal="center" vertical="center"/>
    </xf>
    <xf numFmtId="1" fontId="0" fillId="43" borderId="22" xfId="0" applyNumberFormat="1" applyFont="1" applyFill="1" applyBorder="1" applyAlignment="1">
      <alignment horizontal="center" vertical="center"/>
    </xf>
    <xf numFmtId="1" fontId="0" fillId="43" borderId="18" xfId="0" applyNumberFormat="1" applyFont="1" applyFill="1" applyBorder="1" applyAlignment="1">
      <alignment horizontal="center" vertical="center"/>
    </xf>
    <xf numFmtId="0" fontId="0" fillId="0" borderId="17" xfId="0" applyFont="1" applyBorder="1" applyAlignment="1" applyProtection="1">
      <alignment vertical="center"/>
      <protection locked="0"/>
    </xf>
    <xf numFmtId="10" fontId="0" fillId="0" borderId="76" xfId="0" applyNumberFormat="1" applyFont="1" applyBorder="1" applyAlignment="1" applyProtection="1">
      <alignment vertical="center" wrapText="1"/>
      <protection locked="0"/>
    </xf>
    <xf numFmtId="1" fontId="0" fillId="34" borderId="77" xfId="0" applyNumberFormat="1" applyFont="1" applyFill="1" applyBorder="1" applyAlignment="1">
      <alignment vertical="center"/>
    </xf>
    <xf numFmtId="1" fontId="0" fillId="34" borderId="78" xfId="0" applyNumberFormat="1" applyFont="1" applyFill="1" applyBorder="1" applyAlignment="1">
      <alignment vertical="center"/>
    </xf>
    <xf numFmtId="10" fontId="0" fillId="0" borderId="79" xfId="0" applyNumberFormat="1" applyFont="1" applyBorder="1" applyAlignment="1" applyProtection="1">
      <alignment vertical="center" wrapText="1"/>
      <protection locked="0"/>
    </xf>
    <xf numFmtId="173" fontId="0" fillId="44" borderId="27" xfId="0" applyNumberFormat="1" applyFont="1" applyFill="1" applyBorder="1" applyAlignment="1">
      <alignment horizontal="justify" vertical="center" wrapText="1"/>
    </xf>
    <xf numFmtId="173" fontId="0" fillId="44" borderId="28" xfId="0" applyNumberFormat="1" applyFont="1" applyFill="1" applyBorder="1" applyAlignment="1">
      <alignment horizontal="justify" vertical="center" wrapText="1"/>
    </xf>
    <xf numFmtId="0" fontId="0" fillId="44" borderId="28" xfId="0" applyFont="1" applyFill="1" applyBorder="1" applyAlignment="1">
      <alignment horizontal="justify" vertical="center" wrapText="1"/>
    </xf>
    <xf numFmtId="0" fontId="0" fillId="44" borderId="38" xfId="0" applyFont="1" applyFill="1" applyBorder="1" applyAlignment="1">
      <alignment horizontal="justify" vertical="center" wrapText="1"/>
    </xf>
    <xf numFmtId="0" fontId="0" fillId="44" borderId="16" xfId="0" applyFont="1" applyFill="1" applyBorder="1" applyAlignment="1">
      <alignment horizontal="justify" vertical="center" wrapText="1"/>
    </xf>
    <xf numFmtId="0" fontId="0" fillId="44" borderId="17" xfId="0" applyFont="1" applyFill="1" applyBorder="1" applyAlignment="1">
      <alignment horizontal="justify" vertical="center" wrapText="1"/>
    </xf>
    <xf numFmtId="0" fontId="0" fillId="0" borderId="16" xfId="0" applyFont="1" applyBorder="1" applyAlignment="1">
      <alignment wrapText="1"/>
    </xf>
    <xf numFmtId="0" fontId="0" fillId="33" borderId="39" xfId="0" applyFont="1" applyFill="1" applyBorder="1" applyAlignment="1">
      <alignment horizontal="justify" vertical="center" wrapText="1"/>
    </xf>
    <xf numFmtId="0" fontId="0" fillId="0" borderId="39" xfId="0" applyFont="1" applyBorder="1" applyAlignment="1">
      <alignment horizontal="justify" vertical="center" wrapText="1"/>
    </xf>
    <xf numFmtId="0" fontId="0" fillId="0" borderId="39" xfId="0" applyFont="1" applyBorder="1" applyAlignment="1">
      <alignment wrapText="1"/>
    </xf>
    <xf numFmtId="0" fontId="0" fillId="33" borderId="39" xfId="0" applyFont="1" applyFill="1" applyBorder="1" applyAlignment="1">
      <alignment horizontal="justify" vertical="top" wrapText="1"/>
    </xf>
    <xf numFmtId="0" fontId="0" fillId="0" borderId="0" xfId="0" applyFont="1" applyBorder="1" applyAlignment="1">
      <alignment wrapText="1"/>
    </xf>
    <xf numFmtId="0" fontId="0" fillId="0" borderId="16" xfId="0" applyFont="1" applyBorder="1" applyAlignment="1">
      <alignment horizontal="justify" vertical="center" wrapText="1"/>
    </xf>
    <xf numFmtId="0" fontId="0" fillId="33" borderId="16" xfId="0" applyFont="1" applyFill="1" applyBorder="1" applyAlignment="1">
      <alignment horizontal="justify" vertical="center" wrapText="1"/>
    </xf>
    <xf numFmtId="0" fontId="0" fillId="33" borderId="16" xfId="0" applyFont="1" applyFill="1" applyBorder="1" applyAlignment="1">
      <alignment horizontal="justify" vertical="top" wrapText="1"/>
    </xf>
    <xf numFmtId="0" fontId="3" fillId="0" borderId="10" xfId="0" applyFont="1" applyBorder="1" applyAlignment="1">
      <alignment horizontal="center" wrapText="1"/>
    </xf>
    <xf numFmtId="0" fontId="3" fillId="0" borderId="0" xfId="0" applyFont="1" applyBorder="1" applyAlignment="1">
      <alignment horizontal="center" wrapText="1"/>
    </xf>
    <xf numFmtId="0" fontId="3" fillId="0" borderId="10" xfId="0" applyFont="1" applyBorder="1" applyAlignment="1">
      <alignment horizontal="center" wrapText="1"/>
    </xf>
    <xf numFmtId="0" fontId="3" fillId="0" borderId="0" xfId="0" applyFont="1" applyBorder="1" applyAlignment="1">
      <alignment horizontal="center" wrapText="1"/>
    </xf>
    <xf numFmtId="172" fontId="3" fillId="0" borderId="72" xfId="0" applyNumberFormat="1" applyFont="1" applyBorder="1" applyAlignment="1">
      <alignment horizontal="center" wrapText="1"/>
    </xf>
    <xf numFmtId="0" fontId="0" fillId="0" borderId="12" xfId="0" applyFont="1" applyFill="1" applyBorder="1" applyAlignment="1">
      <alignment horizontal="justify" vertical="center" wrapText="1"/>
    </xf>
    <xf numFmtId="0" fontId="0" fillId="0" borderId="20" xfId="0" applyFont="1" applyFill="1" applyBorder="1" applyAlignment="1">
      <alignment horizontal="justify" vertical="center" wrapText="1"/>
    </xf>
    <xf numFmtId="0" fontId="0" fillId="0" borderId="12" xfId="0" applyFont="1" applyBorder="1" applyAlignment="1">
      <alignment horizontal="justify" vertical="center" wrapText="1"/>
    </xf>
    <xf numFmtId="0" fontId="0" fillId="0" borderId="20" xfId="0" applyFont="1" applyBorder="1" applyAlignment="1">
      <alignment horizontal="justify" vertical="center"/>
    </xf>
    <xf numFmtId="0" fontId="0" fillId="0" borderId="17" xfId="0" applyBorder="1" applyAlignment="1">
      <alignment horizontal="justify" vertical="center" wrapText="1"/>
    </xf>
    <xf numFmtId="0" fontId="0" fillId="0" borderId="20" xfId="0" applyBorder="1" applyAlignment="1">
      <alignment horizontal="justify" vertical="center" wrapText="1"/>
    </xf>
    <xf numFmtId="0" fontId="0" fillId="0" borderId="17" xfId="0" applyFont="1" applyBorder="1" applyAlignment="1">
      <alignment horizontal="justify" vertical="center"/>
    </xf>
    <xf numFmtId="0" fontId="0" fillId="0" borderId="30"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33" borderId="29" xfId="0" applyFont="1" applyFill="1" applyBorder="1" applyAlignment="1">
      <alignment horizontal="left" vertical="center" wrapText="1"/>
    </xf>
    <xf numFmtId="0" fontId="0" fillId="33" borderId="80" xfId="0" applyFont="1" applyFill="1" applyBorder="1" applyAlignment="1">
      <alignment horizontal="left" vertical="center" wrapText="1"/>
    </xf>
    <xf numFmtId="0" fontId="0" fillId="0" borderId="20" xfId="0" applyFont="1" applyBorder="1" applyAlignment="1">
      <alignment horizontal="justify" vertical="center" wrapText="1"/>
    </xf>
    <xf numFmtId="0" fontId="0" fillId="0" borderId="17" xfId="0" applyFont="1" applyBorder="1" applyAlignment="1">
      <alignment horizontal="justify" vertical="center" wrapText="1"/>
    </xf>
    <xf numFmtId="0" fontId="0" fillId="33" borderId="12" xfId="0" applyFont="1" applyFill="1" applyBorder="1" applyAlignment="1">
      <alignment horizontal="justify" vertical="center" wrapText="1"/>
    </xf>
    <xf numFmtId="0" fontId="0" fillId="33" borderId="17" xfId="0" applyFont="1" applyFill="1" applyBorder="1" applyAlignment="1">
      <alignment horizontal="justify" vertical="center" wrapText="1"/>
    </xf>
    <xf numFmtId="0" fontId="0" fillId="33" borderId="20" xfId="0" applyFont="1" applyFill="1" applyBorder="1" applyAlignment="1">
      <alignment horizontal="justify" vertical="center" wrapText="1"/>
    </xf>
    <xf numFmtId="0" fontId="0" fillId="38" borderId="12" xfId="0" applyFont="1" applyFill="1" applyBorder="1" applyAlignment="1">
      <alignment horizontal="justify" vertical="center" wrapText="1"/>
    </xf>
    <xf numFmtId="0" fontId="0" fillId="38" borderId="20" xfId="0" applyFont="1" applyFill="1" applyBorder="1" applyAlignment="1">
      <alignment horizontal="justify" vertical="center" wrapText="1"/>
    </xf>
    <xf numFmtId="0" fontId="0" fillId="0" borderId="12" xfId="0" applyBorder="1" applyAlignment="1">
      <alignment horizontal="justify" vertical="center" wrapText="1"/>
    </xf>
    <xf numFmtId="0" fontId="0" fillId="33" borderId="29"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0" borderId="20" xfId="0" applyFont="1" applyBorder="1" applyAlignment="1">
      <alignment horizontal="justify" vertical="center" wrapText="1"/>
    </xf>
    <xf numFmtId="0" fontId="0" fillId="0" borderId="1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8" borderId="17" xfId="0" applyFont="1" applyFill="1" applyBorder="1" applyAlignment="1">
      <alignment horizontal="justify" vertical="center" wrapText="1"/>
    </xf>
    <xf numFmtId="0" fontId="0" fillId="0" borderId="18" xfId="0" applyFont="1" applyBorder="1" applyAlignment="1">
      <alignment horizontal="justify" vertical="center" wrapText="1"/>
    </xf>
    <xf numFmtId="0" fontId="0" fillId="33" borderId="12" xfId="0" applyNumberFormat="1" applyFont="1" applyFill="1" applyBorder="1" applyAlignment="1">
      <alignment horizontal="justify" vertical="center" wrapText="1"/>
    </xf>
    <xf numFmtId="0" fontId="0" fillId="33" borderId="17" xfId="0" applyNumberFormat="1" applyFont="1" applyFill="1" applyBorder="1" applyAlignment="1">
      <alignment horizontal="justify" vertical="center" wrapText="1"/>
    </xf>
    <xf numFmtId="0" fontId="0" fillId="33" borderId="20" xfId="0" applyNumberFormat="1" applyFont="1" applyFill="1" applyBorder="1" applyAlignment="1">
      <alignment horizontal="justify" vertical="center" wrapText="1"/>
    </xf>
    <xf numFmtId="0" fontId="0" fillId="0" borderId="0" xfId="0" applyNumberFormat="1" applyFont="1" applyBorder="1" applyAlignment="1">
      <alignment horizontal="center" vertical="top" wrapText="1"/>
    </xf>
    <xf numFmtId="0" fontId="0" fillId="33" borderId="12" xfId="0" applyFont="1" applyFill="1" applyBorder="1" applyAlignment="1">
      <alignment horizontal="justify" vertical="center" wrapText="1"/>
    </xf>
    <xf numFmtId="0" fontId="0" fillId="33" borderId="17" xfId="0" applyFont="1" applyFill="1" applyBorder="1" applyAlignment="1">
      <alignment horizontal="justify" vertical="center" wrapText="1"/>
    </xf>
    <xf numFmtId="0" fontId="7" fillId="0" borderId="0" xfId="0" applyFont="1" applyBorder="1" applyAlignment="1">
      <alignment horizontal="center" vertical="center" wrapText="1"/>
    </xf>
    <xf numFmtId="0" fontId="0" fillId="0" borderId="28" xfId="0" applyFont="1" applyBorder="1" applyAlignment="1">
      <alignment horizontal="justify" vertical="center" wrapText="1"/>
    </xf>
    <xf numFmtId="0" fontId="4" fillId="0" borderId="0" xfId="0" applyNumberFormat="1" applyFont="1" applyBorder="1" applyAlignment="1">
      <alignment horizontal="center" wrapText="1"/>
    </xf>
    <xf numFmtId="0" fontId="0" fillId="0" borderId="39" xfId="0" applyFont="1" applyBorder="1" applyAlignment="1">
      <alignment horizontal="justify" vertical="center" wrapText="1"/>
    </xf>
    <xf numFmtId="0" fontId="0" fillId="0" borderId="39"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59" xfId="0" applyFont="1" applyBorder="1" applyAlignment="1">
      <alignment/>
    </xf>
    <xf numFmtId="0" fontId="0"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0" fillId="0" borderId="80" xfId="0" applyFont="1" applyBorder="1" applyAlignment="1">
      <alignment/>
    </xf>
    <xf numFmtId="0" fontId="0" fillId="38" borderId="12" xfId="0" applyFont="1" applyFill="1" applyBorder="1" applyAlignment="1">
      <alignment horizontal="center" vertical="center" wrapText="1"/>
    </xf>
    <xf numFmtId="0" fontId="0" fillId="38" borderId="20" xfId="0" applyFont="1" applyFill="1" applyBorder="1" applyAlignment="1">
      <alignment horizontal="center" vertical="center" wrapText="1"/>
    </xf>
    <xf numFmtId="0" fontId="0" fillId="0" borderId="30" xfId="0" applyFill="1" applyBorder="1" applyAlignment="1">
      <alignment horizontal="center" vertical="center" wrapText="1"/>
    </xf>
    <xf numFmtId="0" fontId="0" fillId="0" borderId="59" xfId="0" applyFill="1" applyBorder="1" applyAlignment="1">
      <alignment horizontal="center" vertical="center" wrapText="1"/>
    </xf>
    <xf numFmtId="0" fontId="0" fillId="41" borderId="29" xfId="0" applyFont="1" applyFill="1" applyBorder="1" applyAlignment="1">
      <alignment horizontal="center" vertical="center" wrapText="1"/>
    </xf>
    <xf numFmtId="0" fontId="0" fillId="41" borderId="80" xfId="0" applyFont="1" applyFill="1" applyBorder="1" applyAlignment="1">
      <alignment horizontal="center" vertical="center" wrapText="1"/>
    </xf>
    <xf numFmtId="0" fontId="0" fillId="41" borderId="12" xfId="0" applyFill="1" applyBorder="1" applyAlignment="1">
      <alignment horizontal="justify" vertical="center" wrapText="1"/>
    </xf>
    <xf numFmtId="0" fontId="0" fillId="41" borderId="20" xfId="0" applyFill="1" applyBorder="1" applyAlignment="1">
      <alignment horizontal="justify" vertical="center" wrapText="1"/>
    </xf>
    <xf numFmtId="0" fontId="0" fillId="0" borderId="70" xfId="0" applyNumberFormat="1" applyFont="1" applyBorder="1" applyAlignment="1">
      <alignment horizontal="center" vertical="center" wrapText="1"/>
    </xf>
    <xf numFmtId="0" fontId="0" fillId="0" borderId="82" xfId="0" applyNumberFormat="1" applyFont="1" applyBorder="1" applyAlignment="1">
      <alignment horizontal="center" vertical="center" wrapText="1"/>
    </xf>
    <xf numFmtId="0" fontId="0" fillId="0" borderId="71" xfId="0" applyNumberFormat="1" applyFont="1" applyBorder="1" applyAlignment="1">
      <alignment horizontal="center" vertical="center" wrapText="1"/>
    </xf>
    <xf numFmtId="173" fontId="0" fillId="0" borderId="12" xfId="0" applyNumberFormat="1" applyFont="1" applyBorder="1" applyAlignment="1">
      <alignment horizontal="center" vertical="center"/>
    </xf>
    <xf numFmtId="173" fontId="0" fillId="0" borderId="17" xfId="0" applyNumberFormat="1" applyFont="1" applyBorder="1" applyAlignment="1">
      <alignment horizontal="center" vertical="center"/>
    </xf>
    <xf numFmtId="173" fontId="0" fillId="0" borderId="20" xfId="0" applyNumberFormat="1" applyFont="1" applyBorder="1" applyAlignment="1">
      <alignment horizontal="center" vertical="center"/>
    </xf>
    <xf numFmtId="1" fontId="0" fillId="34" borderId="12" xfId="0" applyNumberFormat="1" applyFont="1" applyFill="1" applyBorder="1" applyAlignment="1">
      <alignment horizontal="center"/>
    </xf>
    <xf numFmtId="1" fontId="0" fillId="34" borderId="17" xfId="0" applyNumberFormat="1" applyFont="1" applyFill="1" applyBorder="1" applyAlignment="1">
      <alignment horizontal="center"/>
    </xf>
    <xf numFmtId="1" fontId="0" fillId="34" borderId="20" xfId="0" applyNumberFormat="1" applyFont="1" applyFill="1" applyBorder="1" applyAlignment="1">
      <alignment horizontal="center"/>
    </xf>
    <xf numFmtId="10" fontId="0" fillId="0" borderId="12" xfId="0" applyNumberFormat="1" applyFont="1" applyBorder="1" applyAlignment="1">
      <alignment horizontal="center" wrapText="1"/>
    </xf>
    <xf numFmtId="10" fontId="0" fillId="0" borderId="17" xfId="0" applyNumberFormat="1" applyFont="1" applyBorder="1" applyAlignment="1">
      <alignment horizontal="center" wrapText="1"/>
    </xf>
    <xf numFmtId="10" fontId="0" fillId="0" borderId="20" xfId="0" applyNumberFormat="1" applyFont="1" applyBorder="1" applyAlignment="1">
      <alignment horizontal="center" wrapText="1"/>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0" borderId="2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6"/>
  <sheetViews>
    <sheetView zoomScalePageLayoutView="0" workbookViewId="0" topLeftCell="E1">
      <selection activeCell="M13" sqref="M13"/>
    </sheetView>
  </sheetViews>
  <sheetFormatPr defaultColWidth="11.00390625" defaultRowHeight="12.75"/>
  <cols>
    <col min="1" max="1" width="12.421875" style="1" customWidth="1"/>
    <col min="2" max="2" width="10.28125" style="1" customWidth="1"/>
    <col min="3" max="3" width="21.7109375" style="1" customWidth="1"/>
    <col min="4" max="5" width="13.8515625" style="1" customWidth="1"/>
    <col min="6" max="6" width="16.421875" style="1" customWidth="1"/>
    <col min="7" max="8" width="12.7109375" style="1" customWidth="1"/>
    <col min="9" max="10" width="13.57421875" style="1" customWidth="1"/>
    <col min="11" max="11" width="11.00390625" style="1" customWidth="1"/>
    <col min="12" max="12" width="12.8515625" style="1" customWidth="1"/>
    <col min="13" max="13" width="12.57421875" style="1" customWidth="1"/>
    <col min="14" max="16384" width="11.00390625" style="1" customWidth="1"/>
  </cols>
  <sheetData>
    <row r="1" spans="2:14" ht="15">
      <c r="B1" s="2"/>
      <c r="C1" s="379" t="s">
        <v>243</v>
      </c>
      <c r="D1" s="379"/>
      <c r="E1" s="379"/>
      <c r="F1" s="379"/>
      <c r="G1" s="379"/>
      <c r="H1" s="379"/>
      <c r="I1" s="379"/>
      <c r="J1" s="379"/>
      <c r="K1" s="379"/>
      <c r="L1" s="379"/>
      <c r="M1" s="379"/>
      <c r="N1" s="379"/>
    </row>
    <row r="2" spans="2:14" ht="15">
      <c r="B2" s="2"/>
      <c r="C2" s="380" t="s">
        <v>244</v>
      </c>
      <c r="D2" s="380"/>
      <c r="E2" s="380"/>
      <c r="F2" s="380"/>
      <c r="G2" s="380"/>
      <c r="H2" s="380"/>
      <c r="I2" s="380"/>
      <c r="J2" s="380"/>
      <c r="K2" s="380"/>
      <c r="L2" s="380"/>
      <c r="M2" s="380"/>
      <c r="N2" s="4"/>
    </row>
    <row r="3" spans="2:14" ht="15">
      <c r="B3" s="2"/>
      <c r="C3" s="381" t="s">
        <v>245</v>
      </c>
      <c r="D3" s="381"/>
      <c r="E3" s="381"/>
      <c r="F3" s="381"/>
      <c r="G3" s="381"/>
      <c r="H3" s="381"/>
      <c r="I3" s="381"/>
      <c r="J3" s="381"/>
      <c r="K3" s="381"/>
      <c r="L3" s="381"/>
      <c r="M3" s="381"/>
      <c r="N3" s="381"/>
    </row>
    <row r="4" spans="2:14" ht="15">
      <c r="B4" s="2"/>
      <c r="C4" s="5" t="s">
        <v>246</v>
      </c>
      <c r="D4" s="5"/>
      <c r="E4" s="5"/>
      <c r="F4" s="2"/>
      <c r="G4" s="2"/>
      <c r="H4" s="2"/>
      <c r="I4" s="2"/>
      <c r="J4" s="2"/>
      <c r="K4" s="2"/>
      <c r="L4" s="2"/>
      <c r="M4" s="2"/>
      <c r="N4" s="6"/>
    </row>
    <row r="5" spans="2:14" ht="15">
      <c r="B5" s="2"/>
      <c r="C5" s="5" t="s">
        <v>247</v>
      </c>
      <c r="D5" s="5"/>
      <c r="E5" s="5"/>
      <c r="F5" s="2"/>
      <c r="G5" s="2"/>
      <c r="H5" s="2"/>
      <c r="I5" s="2"/>
      <c r="J5" s="2"/>
      <c r="K5" s="2"/>
      <c r="L5" s="2"/>
      <c r="M5" s="2"/>
      <c r="N5" s="6"/>
    </row>
    <row r="6" spans="2:14" ht="15">
      <c r="B6" s="2"/>
      <c r="C6" s="5" t="s">
        <v>248</v>
      </c>
      <c r="D6" s="5"/>
      <c r="E6" s="5"/>
      <c r="F6" s="2"/>
      <c r="G6" s="2"/>
      <c r="H6" s="2"/>
      <c r="I6" s="2"/>
      <c r="J6" s="2"/>
      <c r="K6" s="2"/>
      <c r="L6" s="2"/>
      <c r="M6" s="2"/>
      <c r="N6" s="6"/>
    </row>
    <row r="7" spans="2:14" ht="15" customHeight="1">
      <c r="B7" s="2"/>
      <c r="C7" s="382" t="s">
        <v>249</v>
      </c>
      <c r="D7" s="382"/>
      <c r="E7" s="382"/>
      <c r="F7" s="382"/>
      <c r="G7" s="382"/>
      <c r="H7" s="382"/>
      <c r="I7" s="382"/>
      <c r="J7" s="382"/>
      <c r="K7" s="382"/>
      <c r="L7" s="382"/>
      <c r="M7" s="382"/>
      <c r="N7" s="3"/>
    </row>
    <row r="8" spans="2:14" ht="15" customHeight="1">
      <c r="B8" s="2"/>
      <c r="C8" s="382" t="s">
        <v>250</v>
      </c>
      <c r="D8" s="382"/>
      <c r="E8" s="382"/>
      <c r="F8" s="382"/>
      <c r="G8" s="383"/>
      <c r="H8" s="383"/>
      <c r="I8" s="7"/>
      <c r="J8" s="7"/>
      <c r="K8" s="7"/>
      <c r="L8" s="7"/>
      <c r="M8" s="7"/>
      <c r="N8" s="7"/>
    </row>
    <row r="9" spans="2:14" ht="15">
      <c r="B9" s="2"/>
      <c r="C9" s="7"/>
      <c r="D9" s="7"/>
      <c r="E9" s="7"/>
      <c r="F9" s="8"/>
      <c r="G9" s="8"/>
      <c r="H9" s="8"/>
      <c r="K9" s="8"/>
      <c r="L9" s="8"/>
      <c r="M9" s="8"/>
      <c r="N9" s="8"/>
    </row>
    <row r="10" spans="2:14" ht="15">
      <c r="B10" s="2"/>
      <c r="C10" s="7"/>
      <c r="D10" s="7"/>
      <c r="E10" s="7"/>
      <c r="F10" s="8"/>
      <c r="G10" s="8"/>
      <c r="H10" s="8"/>
      <c r="K10" s="8"/>
      <c r="L10" s="8"/>
      <c r="M10" s="8"/>
      <c r="N10" s="8"/>
    </row>
    <row r="11" ht="12.75"/>
    <row r="12" spans="1:13" ht="51">
      <c r="A12" s="9" t="s">
        <v>251</v>
      </c>
      <c r="B12" s="10" t="s">
        <v>252</v>
      </c>
      <c r="C12" s="11" t="s">
        <v>253</v>
      </c>
      <c r="D12" s="11" t="s">
        <v>254</v>
      </c>
      <c r="E12" s="11" t="s">
        <v>255</v>
      </c>
      <c r="F12" s="12" t="s">
        <v>256</v>
      </c>
      <c r="G12" s="13" t="s">
        <v>257</v>
      </c>
      <c r="H12" s="14" t="s">
        <v>258</v>
      </c>
      <c r="I12" s="15" t="s">
        <v>259</v>
      </c>
      <c r="J12" s="15" t="s">
        <v>260</v>
      </c>
      <c r="K12" s="15" t="s">
        <v>261</v>
      </c>
      <c r="L12" s="16" t="s">
        <v>262</v>
      </c>
      <c r="M12" s="17" t="s">
        <v>263</v>
      </c>
    </row>
    <row r="13" spans="1:14" ht="12.75">
      <c r="A13" s="372"/>
      <c r="B13" s="371"/>
      <c r="C13" s="374"/>
      <c r="D13" s="374"/>
      <c r="E13" s="374"/>
      <c r="F13" s="373"/>
      <c r="G13" s="373"/>
      <c r="H13" s="18"/>
      <c r="I13" s="18"/>
      <c r="J13" s="18"/>
      <c r="K13" s="19"/>
      <c r="L13" s="19"/>
      <c r="M13" s="20">
        <f>(L13-K13)/7</f>
        <v>0</v>
      </c>
      <c r="N13" s="21"/>
    </row>
    <row r="14" spans="1:14" ht="12.75">
      <c r="A14" s="372"/>
      <c r="B14" s="371"/>
      <c r="C14" s="374"/>
      <c r="D14" s="374"/>
      <c r="E14" s="374"/>
      <c r="F14" s="373"/>
      <c r="G14" s="373"/>
      <c r="H14" s="22"/>
      <c r="I14" s="22"/>
      <c r="J14" s="22"/>
      <c r="K14" s="23"/>
      <c r="L14" s="23"/>
      <c r="M14" s="24">
        <f aca="true" t="shared" si="0" ref="M14:M31">(L14-K14)/7</f>
        <v>0</v>
      </c>
      <c r="N14" s="25"/>
    </row>
    <row r="15" spans="1:13" ht="12.75">
      <c r="A15" s="372"/>
      <c r="B15" s="371"/>
      <c r="C15" s="374"/>
      <c r="D15" s="374"/>
      <c r="E15" s="374"/>
      <c r="F15" s="373"/>
      <c r="G15" s="373"/>
      <c r="H15" s="26"/>
      <c r="I15" s="26"/>
      <c r="J15" s="26"/>
      <c r="K15" s="27"/>
      <c r="L15" s="27"/>
      <c r="M15" s="28">
        <f t="shared" si="0"/>
        <v>0</v>
      </c>
    </row>
    <row r="16" spans="1:13" s="32" customFormat="1" ht="12.75">
      <c r="A16" s="372"/>
      <c r="B16" s="371"/>
      <c r="C16" s="374"/>
      <c r="D16" s="374"/>
      <c r="E16" s="374"/>
      <c r="F16" s="373"/>
      <c r="G16" s="373"/>
      <c r="H16" s="29"/>
      <c r="I16" s="29"/>
      <c r="J16" s="29"/>
      <c r="K16" s="30"/>
      <c r="L16" s="30"/>
      <c r="M16" s="31">
        <f t="shared" si="0"/>
        <v>0</v>
      </c>
    </row>
    <row r="17" spans="1:13" ht="12.75">
      <c r="A17" s="372"/>
      <c r="B17" s="371"/>
      <c r="C17" s="374"/>
      <c r="D17" s="374"/>
      <c r="E17" s="374"/>
      <c r="F17" s="373"/>
      <c r="G17" s="373"/>
      <c r="H17" s="18"/>
      <c r="I17" s="18"/>
      <c r="J17" s="18"/>
      <c r="K17" s="19"/>
      <c r="L17" s="19"/>
      <c r="M17" s="20">
        <f>(L17-K17)/7</f>
        <v>0</v>
      </c>
    </row>
    <row r="18" spans="1:13" ht="12.75">
      <c r="A18" s="372"/>
      <c r="B18" s="371"/>
      <c r="C18" s="374"/>
      <c r="D18" s="374"/>
      <c r="E18" s="374"/>
      <c r="F18" s="373"/>
      <c r="G18" s="373"/>
      <c r="H18" s="22"/>
      <c r="I18" s="22"/>
      <c r="J18" s="22"/>
      <c r="K18" s="23"/>
      <c r="L18" s="23"/>
      <c r="M18" s="24">
        <f t="shared" si="0"/>
        <v>0</v>
      </c>
    </row>
    <row r="19" spans="1:13" ht="12.75">
      <c r="A19" s="372"/>
      <c r="B19" s="371"/>
      <c r="C19" s="374"/>
      <c r="D19" s="374"/>
      <c r="E19" s="374"/>
      <c r="F19" s="373"/>
      <c r="G19" s="373"/>
      <c r="H19" s="26"/>
      <c r="I19" s="26"/>
      <c r="J19" s="26"/>
      <c r="K19" s="27"/>
      <c r="L19" s="27"/>
      <c r="M19" s="28">
        <f t="shared" si="0"/>
        <v>0</v>
      </c>
    </row>
    <row r="20" spans="1:13" ht="12.75">
      <c r="A20" s="372"/>
      <c r="B20" s="371"/>
      <c r="C20" s="374"/>
      <c r="D20" s="374"/>
      <c r="E20" s="374"/>
      <c r="F20" s="373"/>
      <c r="G20" s="373"/>
      <c r="H20" s="29"/>
      <c r="I20" s="29"/>
      <c r="J20" s="29"/>
      <c r="K20" s="30"/>
      <c r="L20" s="30"/>
      <c r="M20" s="31">
        <f t="shared" si="0"/>
        <v>0</v>
      </c>
    </row>
    <row r="21" spans="1:13" ht="12.75">
      <c r="A21" s="372"/>
      <c r="B21" s="371"/>
      <c r="C21" s="374"/>
      <c r="D21" s="374"/>
      <c r="E21" s="374"/>
      <c r="F21" s="373"/>
      <c r="G21" s="373"/>
      <c r="H21" s="18"/>
      <c r="I21" s="18"/>
      <c r="J21" s="18"/>
      <c r="K21" s="19"/>
      <c r="L21" s="19"/>
      <c r="M21" s="20">
        <f>(L21-K21)/7</f>
        <v>0</v>
      </c>
    </row>
    <row r="22" spans="1:13" ht="12.75">
      <c r="A22" s="372"/>
      <c r="B22" s="371"/>
      <c r="C22" s="374"/>
      <c r="D22" s="374"/>
      <c r="E22" s="374"/>
      <c r="F22" s="373"/>
      <c r="G22" s="373"/>
      <c r="H22" s="22"/>
      <c r="I22" s="22"/>
      <c r="J22" s="22"/>
      <c r="K22" s="23"/>
      <c r="L22" s="23"/>
      <c r="M22" s="24">
        <f t="shared" si="0"/>
        <v>0</v>
      </c>
    </row>
    <row r="23" spans="1:13" ht="12.75">
      <c r="A23" s="372"/>
      <c r="B23" s="371"/>
      <c r="C23" s="374"/>
      <c r="D23" s="374"/>
      <c r="E23" s="374"/>
      <c r="F23" s="373"/>
      <c r="G23" s="373"/>
      <c r="H23" s="26"/>
      <c r="I23" s="26"/>
      <c r="J23" s="26"/>
      <c r="K23" s="27"/>
      <c r="L23" s="27"/>
      <c r="M23" s="28">
        <f t="shared" si="0"/>
        <v>0</v>
      </c>
    </row>
    <row r="24" spans="1:13" ht="12.75">
      <c r="A24" s="372"/>
      <c r="B24" s="371"/>
      <c r="C24" s="374"/>
      <c r="D24" s="374"/>
      <c r="E24" s="374"/>
      <c r="F24" s="373"/>
      <c r="G24" s="373"/>
      <c r="H24" s="29"/>
      <c r="I24" s="29"/>
      <c r="J24" s="29"/>
      <c r="K24" s="30"/>
      <c r="L24" s="30"/>
      <c r="M24" s="31">
        <f t="shared" si="0"/>
        <v>0</v>
      </c>
    </row>
    <row r="25" spans="1:13" ht="12.75">
      <c r="A25" s="372"/>
      <c r="B25" s="371"/>
      <c r="C25" s="374"/>
      <c r="D25" s="374"/>
      <c r="E25" s="374"/>
      <c r="F25" s="373"/>
      <c r="G25" s="373"/>
      <c r="H25" s="18"/>
      <c r="I25" s="18"/>
      <c r="J25" s="18"/>
      <c r="K25" s="19"/>
      <c r="L25" s="19"/>
      <c r="M25" s="20">
        <f>(L25-K25)/7</f>
        <v>0</v>
      </c>
    </row>
    <row r="26" spans="1:13" ht="12.75">
      <c r="A26" s="372"/>
      <c r="B26" s="371"/>
      <c r="C26" s="374"/>
      <c r="D26" s="374"/>
      <c r="E26" s="374"/>
      <c r="F26" s="373"/>
      <c r="G26" s="373"/>
      <c r="H26" s="22"/>
      <c r="I26" s="22"/>
      <c r="J26" s="22"/>
      <c r="K26" s="23"/>
      <c r="L26" s="23"/>
      <c r="M26" s="24">
        <f t="shared" si="0"/>
        <v>0</v>
      </c>
    </row>
    <row r="27" spans="1:13" ht="12.75">
      <c r="A27" s="372"/>
      <c r="B27" s="371"/>
      <c r="C27" s="374"/>
      <c r="D27" s="374"/>
      <c r="E27" s="374"/>
      <c r="F27" s="373"/>
      <c r="G27" s="373"/>
      <c r="H27" s="26"/>
      <c r="I27" s="26"/>
      <c r="J27" s="26"/>
      <c r="K27" s="27"/>
      <c r="L27" s="27"/>
      <c r="M27" s="28">
        <f t="shared" si="0"/>
        <v>0</v>
      </c>
    </row>
    <row r="28" spans="1:13" ht="12.75">
      <c r="A28" s="372"/>
      <c r="B28" s="371"/>
      <c r="C28" s="374"/>
      <c r="D28" s="374"/>
      <c r="E28" s="374"/>
      <c r="F28" s="373"/>
      <c r="G28" s="373"/>
      <c r="H28" s="29"/>
      <c r="I28" s="29"/>
      <c r="J28" s="29"/>
      <c r="K28" s="30"/>
      <c r="L28" s="30"/>
      <c r="M28" s="31">
        <f t="shared" si="0"/>
        <v>0</v>
      </c>
    </row>
    <row r="29" spans="1:13" ht="12.75">
      <c r="A29" s="372"/>
      <c r="B29" s="371"/>
      <c r="C29" s="374"/>
      <c r="D29" s="374"/>
      <c r="E29" s="374"/>
      <c r="F29" s="373"/>
      <c r="G29" s="373"/>
      <c r="H29" s="18"/>
      <c r="I29" s="18"/>
      <c r="J29" s="18"/>
      <c r="K29" s="19"/>
      <c r="L29" s="19"/>
      <c r="M29" s="20">
        <f>(L29-K29)/7</f>
        <v>0</v>
      </c>
    </row>
    <row r="30" spans="1:13" ht="12.75">
      <c r="A30" s="372"/>
      <c r="B30" s="371"/>
      <c r="C30" s="374"/>
      <c r="D30" s="374"/>
      <c r="E30" s="374"/>
      <c r="F30" s="373"/>
      <c r="G30" s="373"/>
      <c r="H30" s="22"/>
      <c r="I30" s="22"/>
      <c r="J30" s="22"/>
      <c r="K30" s="23"/>
      <c r="L30" s="23"/>
      <c r="M30" s="24">
        <f t="shared" si="0"/>
        <v>0</v>
      </c>
    </row>
    <row r="31" spans="1:13" ht="12.75">
      <c r="A31" s="372"/>
      <c r="B31" s="371"/>
      <c r="C31" s="374"/>
      <c r="D31" s="374"/>
      <c r="E31" s="374"/>
      <c r="F31" s="373"/>
      <c r="G31" s="373"/>
      <c r="H31" s="26"/>
      <c r="I31" s="26"/>
      <c r="J31" s="26"/>
      <c r="K31" s="27"/>
      <c r="L31" s="27"/>
      <c r="M31" s="28">
        <f t="shared" si="0"/>
        <v>0</v>
      </c>
    </row>
    <row r="32" spans="1:13" ht="12.75">
      <c r="A32" s="372"/>
      <c r="B32" s="371"/>
      <c r="C32" s="374"/>
      <c r="D32" s="374"/>
      <c r="E32" s="374"/>
      <c r="F32" s="373"/>
      <c r="G32" s="373"/>
      <c r="H32" s="29"/>
      <c r="I32" s="29"/>
      <c r="J32" s="29"/>
      <c r="K32" s="30"/>
      <c r="L32" s="30"/>
      <c r="M32" s="31" t="e">
        <f>#REF!</f>
        <v>#REF!</v>
      </c>
    </row>
    <row r="33" spans="1:13" ht="12.75">
      <c r="A33" s="376"/>
      <c r="B33" s="377"/>
      <c r="C33" s="378"/>
      <c r="D33" s="374"/>
      <c r="E33" s="374"/>
      <c r="F33" s="370"/>
      <c r="G33" s="370"/>
      <c r="H33" s="18"/>
      <c r="I33" s="18"/>
      <c r="J33" s="18"/>
      <c r="K33" s="19"/>
      <c r="L33" s="19"/>
      <c r="M33" s="20">
        <f>(L33-K33)/7</f>
        <v>0</v>
      </c>
    </row>
    <row r="34" spans="1:13" ht="12.75">
      <c r="A34" s="376"/>
      <c r="B34" s="377"/>
      <c r="C34" s="378"/>
      <c r="D34" s="374"/>
      <c r="E34" s="374"/>
      <c r="F34" s="370"/>
      <c r="G34" s="370"/>
      <c r="H34" s="22"/>
      <c r="I34" s="22"/>
      <c r="J34" s="22"/>
      <c r="K34" s="23"/>
      <c r="L34" s="23"/>
      <c r="M34" s="24" t="e">
        <f>#REF!</f>
        <v>#REF!</v>
      </c>
    </row>
    <row r="35" spans="1:13" ht="12.75">
      <c r="A35" s="376"/>
      <c r="B35" s="377"/>
      <c r="C35" s="378"/>
      <c r="D35" s="374"/>
      <c r="E35" s="374"/>
      <c r="F35" s="370"/>
      <c r="G35" s="370"/>
      <c r="H35" s="26"/>
      <c r="I35" s="26"/>
      <c r="J35" s="26"/>
      <c r="K35" s="27"/>
      <c r="L35" s="27"/>
      <c r="M35" s="28" t="e">
        <f>#REF!</f>
        <v>#REF!</v>
      </c>
    </row>
    <row r="36" spans="1:13" ht="12.75">
      <c r="A36" s="376"/>
      <c r="B36" s="377"/>
      <c r="C36" s="378"/>
      <c r="D36" s="374"/>
      <c r="E36" s="374"/>
      <c r="F36" s="370"/>
      <c r="G36" s="370"/>
      <c r="H36" s="29"/>
      <c r="I36" s="29"/>
      <c r="J36" s="29"/>
      <c r="K36" s="30"/>
      <c r="L36" s="30"/>
      <c r="M36" s="24" t="e">
        <f>#REF!</f>
        <v>#REF!</v>
      </c>
    </row>
    <row r="37" spans="2:13" ht="12.75">
      <c r="B37" s="33"/>
      <c r="C37" s="33"/>
      <c r="D37" s="34"/>
      <c r="E37" s="34"/>
      <c r="F37" s="33"/>
      <c r="G37" s="33"/>
      <c r="H37" s="33"/>
      <c r="I37" s="33"/>
      <c r="J37" s="33"/>
      <c r="K37" s="33"/>
      <c r="L37" s="33"/>
      <c r="M37" s="33"/>
    </row>
    <row r="38" spans="2:7" ht="12.75">
      <c r="B38" s="375" t="s">
        <v>264</v>
      </c>
      <c r="C38" s="375"/>
      <c r="D38" s="375"/>
      <c r="E38" s="375"/>
      <c r="F38" s="375"/>
      <c r="G38" s="375"/>
    </row>
    <row r="39" spans="2:7" ht="12.75">
      <c r="B39" s="375"/>
      <c r="C39" s="375"/>
      <c r="D39" s="375"/>
      <c r="E39" s="375"/>
      <c r="F39" s="375"/>
      <c r="G39" s="375"/>
    </row>
    <row r="42" ht="12.75">
      <c r="B42" s="1" t="s">
        <v>265</v>
      </c>
    </row>
    <row r="43" spans="2:3" ht="12.75">
      <c r="B43" s="36"/>
      <c r="C43" s="1" t="s">
        <v>266</v>
      </c>
    </row>
    <row r="44" spans="2:3" ht="12.75">
      <c r="B44" s="37"/>
      <c r="C44" s="1" t="s">
        <v>267</v>
      </c>
    </row>
    <row r="45" spans="2:3" ht="12.75">
      <c r="B45" s="38"/>
      <c r="C45" s="1" t="s">
        <v>268</v>
      </c>
    </row>
    <row r="46" spans="2:3" ht="12.75">
      <c r="B46" s="39"/>
      <c r="C46" s="1" t="s">
        <v>269</v>
      </c>
    </row>
  </sheetData>
  <sheetProtection/>
  <mergeCells count="49">
    <mergeCell ref="C1:N1"/>
    <mergeCell ref="C2:M2"/>
    <mergeCell ref="C3:N3"/>
    <mergeCell ref="C7:M7"/>
    <mergeCell ref="C8:F8"/>
    <mergeCell ref="G8:H8"/>
    <mergeCell ref="F13:F16"/>
    <mergeCell ref="D25:D28"/>
    <mergeCell ref="E13:E16"/>
    <mergeCell ref="G25:G28"/>
    <mergeCell ref="E17:E20"/>
    <mergeCell ref="F17:F20"/>
    <mergeCell ref="G21:G24"/>
    <mergeCell ref="D21:D24"/>
    <mergeCell ref="G13:G16"/>
    <mergeCell ref="G17:G20"/>
    <mergeCell ref="A13:A16"/>
    <mergeCell ref="B13:B16"/>
    <mergeCell ref="C13:C16"/>
    <mergeCell ref="D13:D16"/>
    <mergeCell ref="B21:B24"/>
    <mergeCell ref="C21:C24"/>
    <mergeCell ref="D17:D20"/>
    <mergeCell ref="B38:G39"/>
    <mergeCell ref="G29:G32"/>
    <mergeCell ref="A33:A36"/>
    <mergeCell ref="B33:B36"/>
    <mergeCell ref="C33:C36"/>
    <mergeCell ref="E21:E24"/>
    <mergeCell ref="F21:F24"/>
    <mergeCell ref="E25:E28"/>
    <mergeCell ref="F25:F28"/>
    <mergeCell ref="A25:A28"/>
    <mergeCell ref="B25:B28"/>
    <mergeCell ref="C25:C28"/>
    <mergeCell ref="A17:A20"/>
    <mergeCell ref="A21:A24"/>
    <mergeCell ref="B17:B20"/>
    <mergeCell ref="C17:C20"/>
    <mergeCell ref="F33:F36"/>
    <mergeCell ref="G33:G36"/>
    <mergeCell ref="B29:B32"/>
    <mergeCell ref="A29:A32"/>
    <mergeCell ref="F29:F32"/>
    <mergeCell ref="D33:D36"/>
    <mergeCell ref="E33:E36"/>
    <mergeCell ref="C29:C32"/>
    <mergeCell ref="D29:D32"/>
    <mergeCell ref="E29:E32"/>
  </mergeCells>
  <printOptions/>
  <pageMargins left="0.7875" right="0.7875" top="0.7875" bottom="0.7875" header="0" footer="0"/>
  <pageSetup fitToHeight="0"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dimension ref="B1:AV125"/>
  <sheetViews>
    <sheetView tabSelected="1" zoomScale="80" zoomScaleNormal="80" zoomScalePageLayoutView="0" workbookViewId="0" topLeftCell="B1">
      <pane xSplit="1" topLeftCell="G1" activePane="topRight" state="frozen"/>
      <selection pane="topLeft" activeCell="B1" sqref="B1"/>
      <selection pane="topRight" activeCell="H11" sqref="H11"/>
    </sheetView>
  </sheetViews>
  <sheetFormatPr defaultColWidth="11.00390625" defaultRowHeight="12.75"/>
  <cols>
    <col min="1" max="1" width="10.00390625" style="1" customWidth="1"/>
    <col min="2" max="2" width="12.28125" style="1" customWidth="1"/>
    <col min="3" max="3" width="10.28125" style="1" customWidth="1"/>
    <col min="4" max="4" width="30.421875" style="1" customWidth="1"/>
    <col min="5" max="5" width="23.28125" style="1" customWidth="1"/>
    <col min="6" max="6" width="26.00390625" style="1" customWidth="1"/>
    <col min="7" max="8" width="22.140625" style="1" customWidth="1"/>
    <col min="9" max="9" width="20.00390625" style="1" customWidth="1"/>
    <col min="10" max="10" width="15.7109375" style="1" customWidth="1"/>
    <col min="11" max="11" width="9.8515625" style="1" customWidth="1"/>
    <col min="12" max="12" width="11.57421875" style="1" customWidth="1"/>
    <col min="13" max="13" width="12.421875" style="1" customWidth="1"/>
    <col min="14" max="14" width="11.421875" style="40" customWidth="1"/>
    <col min="15" max="15" width="11.00390625" style="1" customWidth="1"/>
    <col min="16" max="16" width="11.421875" style="41" customWidth="1"/>
    <col min="17" max="17" width="12.421875" style="41" customWidth="1"/>
    <col min="18" max="18" width="15.57421875" style="41" customWidth="1"/>
    <col min="19" max="19" width="9.7109375" style="41" customWidth="1"/>
    <col min="20" max="20" width="12.421875" style="1" customWidth="1"/>
    <col min="21" max="21" width="3.8515625" style="1" customWidth="1"/>
    <col min="22" max="16384" width="11.00390625" style="1" customWidth="1"/>
  </cols>
  <sheetData>
    <row r="1" spans="3:19" ht="14.25" customHeight="1">
      <c r="C1" s="172"/>
      <c r="D1" s="382" t="s">
        <v>270</v>
      </c>
      <c r="E1" s="382"/>
      <c r="F1" s="382"/>
      <c r="G1" s="382"/>
      <c r="H1" s="382"/>
      <c r="I1" s="382"/>
      <c r="J1" s="382"/>
      <c r="K1" s="382"/>
      <c r="L1" s="382"/>
      <c r="M1" s="382"/>
      <c r="N1" s="382"/>
      <c r="O1" s="382"/>
      <c r="P1" s="382"/>
      <c r="Q1" s="382"/>
      <c r="R1" s="382"/>
      <c r="S1" s="382"/>
    </row>
    <row r="2" spans="3:19" ht="15">
      <c r="C2" s="172"/>
      <c r="D2" s="380" t="s">
        <v>271</v>
      </c>
      <c r="E2" s="380"/>
      <c r="F2" s="380"/>
      <c r="G2" s="380"/>
      <c r="H2" s="380"/>
      <c r="I2" s="380"/>
      <c r="J2" s="380"/>
      <c r="K2" s="380"/>
      <c r="L2" s="380"/>
      <c r="M2" s="380"/>
      <c r="N2" s="380"/>
      <c r="O2" s="380"/>
      <c r="P2" s="380"/>
      <c r="Q2" s="380"/>
      <c r="R2" s="380"/>
      <c r="S2" s="380"/>
    </row>
    <row r="3" spans="3:19" ht="15">
      <c r="C3" s="172"/>
      <c r="D3" s="380" t="s">
        <v>272</v>
      </c>
      <c r="E3" s="380"/>
      <c r="F3" s="380"/>
      <c r="G3" s="380"/>
      <c r="H3" s="380"/>
      <c r="I3" s="380"/>
      <c r="J3" s="380"/>
      <c r="K3" s="380"/>
      <c r="L3" s="380"/>
      <c r="M3" s="380"/>
      <c r="N3" s="380"/>
      <c r="O3" s="380"/>
      <c r="P3" s="380"/>
      <c r="Q3" s="380"/>
      <c r="R3" s="380"/>
      <c r="S3" s="380"/>
    </row>
    <row r="4" spans="3:19" ht="15">
      <c r="C4" s="2"/>
      <c r="D4" s="42" t="s">
        <v>273</v>
      </c>
      <c r="E4" s="42"/>
      <c r="F4" s="42"/>
      <c r="G4" s="43"/>
      <c r="H4" s="43"/>
      <c r="I4" s="43"/>
      <c r="J4" s="43"/>
      <c r="K4" s="43"/>
      <c r="L4" s="43"/>
      <c r="M4" s="43"/>
      <c r="N4" s="44"/>
      <c r="O4" s="45"/>
      <c r="P4" s="44"/>
      <c r="Q4" s="44"/>
      <c r="R4" s="44"/>
      <c r="S4" s="44"/>
    </row>
    <row r="5" spans="3:19" ht="15">
      <c r="C5" s="2"/>
      <c r="D5" s="42" t="s">
        <v>274</v>
      </c>
      <c r="E5" s="42"/>
      <c r="F5" s="42"/>
      <c r="G5" s="43"/>
      <c r="H5" s="43"/>
      <c r="I5" s="43"/>
      <c r="J5" s="43"/>
      <c r="K5" s="43"/>
      <c r="L5" s="43"/>
      <c r="M5" s="43"/>
      <c r="N5" s="44"/>
      <c r="O5" s="45"/>
      <c r="P5" s="44"/>
      <c r="Q5" s="44"/>
      <c r="R5" s="44"/>
      <c r="S5" s="44"/>
    </row>
    <row r="6" spans="3:19" ht="15">
      <c r="C6" s="2"/>
      <c r="D6" s="42" t="s">
        <v>275</v>
      </c>
      <c r="E6" s="42"/>
      <c r="F6" s="46"/>
      <c r="G6" s="43"/>
      <c r="H6" s="43"/>
      <c r="I6" s="43"/>
      <c r="J6" s="43"/>
      <c r="K6" s="43"/>
      <c r="L6" s="43"/>
      <c r="M6" s="43"/>
      <c r="N6" s="44"/>
      <c r="O6" s="45"/>
      <c r="P6" s="44"/>
      <c r="Q6" s="44"/>
      <c r="R6" s="44"/>
      <c r="S6" s="44"/>
    </row>
    <row r="7" spans="3:19" ht="15" customHeight="1" thickBot="1">
      <c r="C7" s="2"/>
      <c r="D7" s="7" t="s">
        <v>276</v>
      </c>
      <c r="F7" s="7"/>
      <c r="G7" s="47"/>
      <c r="H7" s="47"/>
      <c r="I7" s="47"/>
      <c r="J7" s="47"/>
      <c r="K7" s="47"/>
      <c r="L7" s="47"/>
      <c r="M7" s="47"/>
      <c r="N7" s="44"/>
      <c r="O7" s="45"/>
      <c r="P7" s="44"/>
      <c r="Q7" s="44"/>
      <c r="R7" s="44"/>
      <c r="S7" s="44"/>
    </row>
    <row r="8" spans="3:19" ht="15" customHeight="1">
      <c r="C8" s="2"/>
      <c r="D8" s="379" t="s">
        <v>277</v>
      </c>
      <c r="E8" s="379"/>
      <c r="F8" s="379"/>
      <c r="G8" s="382"/>
      <c r="H8" s="48">
        <v>39753</v>
      </c>
      <c r="I8" s="49"/>
      <c r="J8" s="7"/>
      <c r="K8" s="7"/>
      <c r="L8" s="7"/>
      <c r="M8" s="7"/>
      <c r="N8" s="44"/>
      <c r="O8" s="45"/>
      <c r="P8" s="44"/>
      <c r="Q8" s="44"/>
      <c r="R8" s="44"/>
      <c r="S8" s="44"/>
    </row>
    <row r="9" spans="3:19" ht="9.75" customHeight="1">
      <c r="C9" s="2"/>
      <c r="D9" s="7"/>
      <c r="E9" s="7"/>
      <c r="F9" s="7"/>
      <c r="G9" s="7"/>
      <c r="H9" s="50"/>
      <c r="I9" s="8"/>
      <c r="J9" s="7"/>
      <c r="K9" s="7"/>
      <c r="L9" s="7"/>
      <c r="M9" s="7"/>
      <c r="N9" s="44"/>
      <c r="O9" s="45"/>
      <c r="P9" s="44"/>
      <c r="Q9" s="44"/>
      <c r="R9" s="44"/>
      <c r="S9" s="44"/>
    </row>
    <row r="10" spans="3:19" ht="15" customHeight="1" thickBot="1">
      <c r="C10" s="2"/>
      <c r="D10" s="382" t="s">
        <v>278</v>
      </c>
      <c r="E10" s="382"/>
      <c r="F10" s="382"/>
      <c r="G10" s="382"/>
      <c r="H10" s="48">
        <v>40389</v>
      </c>
      <c r="I10" s="51"/>
      <c r="J10" s="7"/>
      <c r="K10" s="7"/>
      <c r="L10" s="7"/>
      <c r="M10" s="7"/>
      <c r="N10" s="44"/>
      <c r="O10" s="45"/>
      <c r="P10" s="44"/>
      <c r="Q10" s="44"/>
      <c r="R10" s="44"/>
      <c r="S10" s="44"/>
    </row>
    <row r="11" spans="14:19" ht="8.25" customHeight="1" thickBot="1">
      <c r="N11" s="44"/>
      <c r="O11" s="45"/>
      <c r="P11" s="44"/>
      <c r="Q11" s="44"/>
      <c r="R11" s="44"/>
      <c r="S11" s="44"/>
    </row>
    <row r="12" spans="2:20" ht="90.75" thickBot="1" thickTop="1">
      <c r="B12" s="9" t="s">
        <v>279</v>
      </c>
      <c r="C12" s="52" t="s">
        <v>280</v>
      </c>
      <c r="D12" s="121" t="s">
        <v>281</v>
      </c>
      <c r="E12" s="122" t="s">
        <v>173</v>
      </c>
      <c r="F12" s="122" t="s">
        <v>174</v>
      </c>
      <c r="G12" s="123" t="s">
        <v>175</v>
      </c>
      <c r="H12" s="123" t="s">
        <v>282</v>
      </c>
      <c r="I12" s="124" t="s">
        <v>283</v>
      </c>
      <c r="J12" s="124" t="s">
        <v>176</v>
      </c>
      <c r="K12" s="124" t="s">
        <v>177</v>
      </c>
      <c r="L12" s="125" t="s">
        <v>284</v>
      </c>
      <c r="M12" s="53" t="s">
        <v>285</v>
      </c>
      <c r="N12" s="126" t="s">
        <v>286</v>
      </c>
      <c r="O12" s="127" t="s">
        <v>287</v>
      </c>
      <c r="P12" s="126" t="s">
        <v>288</v>
      </c>
      <c r="Q12" s="126" t="s">
        <v>289</v>
      </c>
      <c r="R12" s="126" t="s">
        <v>290</v>
      </c>
      <c r="S12" s="126" t="s">
        <v>291</v>
      </c>
      <c r="T12" s="128" t="s">
        <v>292</v>
      </c>
    </row>
    <row r="13" spans="2:20" ht="73.5" customHeight="1" thickBot="1">
      <c r="B13" s="391" t="s">
        <v>307</v>
      </c>
      <c r="C13" s="403">
        <v>1404004</v>
      </c>
      <c r="D13" s="397" t="s">
        <v>352</v>
      </c>
      <c r="E13" s="397" t="s">
        <v>353</v>
      </c>
      <c r="F13" s="397" t="s">
        <v>354</v>
      </c>
      <c r="G13" s="384" t="s">
        <v>199</v>
      </c>
      <c r="H13" s="384" t="s">
        <v>198</v>
      </c>
      <c r="I13" s="269" t="s">
        <v>112</v>
      </c>
      <c r="J13" s="269" t="s">
        <v>41</v>
      </c>
      <c r="K13" s="270">
        <v>1</v>
      </c>
      <c r="L13" s="271">
        <v>39753</v>
      </c>
      <c r="M13" s="271">
        <v>40117</v>
      </c>
      <c r="N13" s="58">
        <f>(M13-L13)/7</f>
        <v>52</v>
      </c>
      <c r="O13" s="272">
        <v>1</v>
      </c>
      <c r="P13" s="54">
        <f aca="true" t="shared" si="0" ref="P13:P30">IF(O13=0,0,O13/K13)</f>
        <v>1</v>
      </c>
      <c r="Q13" s="54">
        <f aca="true" t="shared" si="1" ref="Q13:Q30">N13*P13</f>
        <v>52</v>
      </c>
      <c r="R13" s="175">
        <f aca="true" t="shared" si="2" ref="R13:R30">IF(M13&lt;=$H$10,Q13,0)</f>
        <v>52</v>
      </c>
      <c r="S13" s="176">
        <f aca="true" t="shared" si="3" ref="S13:S30">IF($H$10&gt;=M13,N13,0)</f>
        <v>52</v>
      </c>
      <c r="T13" s="80" t="s">
        <v>345</v>
      </c>
    </row>
    <row r="14" spans="2:20" ht="51.75" thickBot="1">
      <c r="B14" s="392"/>
      <c r="C14" s="404"/>
      <c r="D14" s="399"/>
      <c r="E14" s="399"/>
      <c r="F14" s="399"/>
      <c r="G14" s="385"/>
      <c r="H14" s="385"/>
      <c r="I14" s="179" t="s">
        <v>466</v>
      </c>
      <c r="J14" s="178" t="s">
        <v>33</v>
      </c>
      <c r="K14" s="92">
        <v>1</v>
      </c>
      <c r="L14" s="93">
        <v>39753</v>
      </c>
      <c r="M14" s="93">
        <v>39813</v>
      </c>
      <c r="N14" s="58">
        <f>(M14-L14)/7</f>
        <v>8.571428571428571</v>
      </c>
      <c r="O14" s="22">
        <v>1</v>
      </c>
      <c r="P14" s="54">
        <f t="shared" si="0"/>
        <v>1</v>
      </c>
      <c r="Q14" s="54">
        <f t="shared" si="1"/>
        <v>8.571428571428571</v>
      </c>
      <c r="R14" s="175">
        <f t="shared" si="2"/>
        <v>8.571428571428571</v>
      </c>
      <c r="S14" s="176">
        <f t="shared" si="3"/>
        <v>8.571428571428571</v>
      </c>
      <c r="T14" s="81" t="s">
        <v>345</v>
      </c>
    </row>
    <row r="15" spans="2:21" ht="90" thickBot="1">
      <c r="B15" s="391" t="s">
        <v>308</v>
      </c>
      <c r="C15" s="403">
        <v>1202001</v>
      </c>
      <c r="D15" s="397" t="s">
        <v>355</v>
      </c>
      <c r="E15" s="397" t="s">
        <v>356</v>
      </c>
      <c r="F15" s="397" t="s">
        <v>357</v>
      </c>
      <c r="G15" s="180" t="s">
        <v>88</v>
      </c>
      <c r="H15" s="180" t="s">
        <v>85</v>
      </c>
      <c r="I15" s="180" t="s">
        <v>89</v>
      </c>
      <c r="J15" s="180" t="s">
        <v>33</v>
      </c>
      <c r="K15" s="90">
        <v>1</v>
      </c>
      <c r="L15" s="91">
        <v>39753</v>
      </c>
      <c r="M15" s="91">
        <v>40117</v>
      </c>
      <c r="N15" s="54">
        <f>(M15-L15)/7</f>
        <v>52</v>
      </c>
      <c r="O15" s="212">
        <v>1</v>
      </c>
      <c r="P15" s="54">
        <f t="shared" si="0"/>
        <v>1</v>
      </c>
      <c r="Q15" s="54">
        <f t="shared" si="1"/>
        <v>52</v>
      </c>
      <c r="R15" s="175">
        <f t="shared" si="2"/>
        <v>52</v>
      </c>
      <c r="S15" s="176">
        <f t="shared" si="3"/>
        <v>52</v>
      </c>
      <c r="T15" s="80" t="s">
        <v>346</v>
      </c>
      <c r="U15" s="56"/>
    </row>
    <row r="16" spans="2:20" ht="107.25" customHeight="1" thickBot="1">
      <c r="B16" s="392"/>
      <c r="C16" s="404"/>
      <c r="D16" s="399"/>
      <c r="E16" s="399"/>
      <c r="F16" s="399"/>
      <c r="G16" s="181" t="s">
        <v>86</v>
      </c>
      <c r="H16" s="181" t="s">
        <v>87</v>
      </c>
      <c r="I16" s="181" t="s">
        <v>91</v>
      </c>
      <c r="J16" s="181" t="s">
        <v>90</v>
      </c>
      <c r="K16" s="94">
        <v>1</v>
      </c>
      <c r="L16" s="93">
        <v>39753</v>
      </c>
      <c r="M16" s="93">
        <v>40117</v>
      </c>
      <c r="N16" s="58">
        <f>(M16-L16)/7</f>
        <v>52</v>
      </c>
      <c r="O16" s="211">
        <v>1</v>
      </c>
      <c r="P16" s="54">
        <f t="shared" si="0"/>
        <v>1</v>
      </c>
      <c r="Q16" s="54">
        <f t="shared" si="1"/>
        <v>52</v>
      </c>
      <c r="R16" s="175">
        <f t="shared" si="2"/>
        <v>52</v>
      </c>
      <c r="S16" s="176">
        <f t="shared" si="3"/>
        <v>52</v>
      </c>
      <c r="T16" s="83" t="s">
        <v>346</v>
      </c>
    </row>
    <row r="17" spans="2:20" ht="51">
      <c r="B17" s="391" t="s">
        <v>309</v>
      </c>
      <c r="C17" s="403">
        <v>1202001</v>
      </c>
      <c r="D17" s="397" t="s">
        <v>358</v>
      </c>
      <c r="E17" s="397" t="s">
        <v>359</v>
      </c>
      <c r="F17" s="177" t="s">
        <v>360</v>
      </c>
      <c r="G17" s="386" t="s">
        <v>92</v>
      </c>
      <c r="H17" s="386" t="s">
        <v>224</v>
      </c>
      <c r="I17" s="386" t="s">
        <v>113</v>
      </c>
      <c r="J17" s="386" t="s">
        <v>90</v>
      </c>
      <c r="K17" s="449">
        <v>1</v>
      </c>
      <c r="L17" s="440">
        <v>39753</v>
      </c>
      <c r="M17" s="440">
        <v>39994</v>
      </c>
      <c r="N17" s="443">
        <f>(M17-L17)/7</f>
        <v>34.42857142857143</v>
      </c>
      <c r="O17" s="446">
        <v>1</v>
      </c>
      <c r="P17" s="215"/>
      <c r="Q17" s="215"/>
      <c r="R17" s="216"/>
      <c r="S17" s="217"/>
      <c r="T17" s="437" t="s">
        <v>346</v>
      </c>
    </row>
    <row r="18" spans="2:20" ht="27" customHeight="1" thickBot="1">
      <c r="B18" s="392"/>
      <c r="C18" s="404"/>
      <c r="D18" s="399"/>
      <c r="E18" s="399"/>
      <c r="F18" s="183"/>
      <c r="G18" s="390"/>
      <c r="H18" s="390"/>
      <c r="I18" s="396"/>
      <c r="J18" s="396"/>
      <c r="K18" s="450"/>
      <c r="L18" s="441"/>
      <c r="M18" s="441"/>
      <c r="N18" s="444"/>
      <c r="O18" s="447"/>
      <c r="P18" s="218"/>
      <c r="Q18" s="218"/>
      <c r="R18" s="219"/>
      <c r="S18" s="220"/>
      <c r="T18" s="438"/>
    </row>
    <row r="19" spans="2:20" ht="115.5" customHeight="1" thickBot="1">
      <c r="B19" s="70" t="s">
        <v>310</v>
      </c>
      <c r="C19" s="61">
        <v>1202001</v>
      </c>
      <c r="D19" s="177" t="s">
        <v>361</v>
      </c>
      <c r="E19" s="177" t="s">
        <v>362</v>
      </c>
      <c r="F19" s="177" t="s">
        <v>363</v>
      </c>
      <c r="G19" s="387"/>
      <c r="H19" s="387"/>
      <c r="I19" s="395"/>
      <c r="J19" s="395"/>
      <c r="K19" s="451"/>
      <c r="L19" s="442"/>
      <c r="M19" s="442"/>
      <c r="N19" s="445"/>
      <c r="O19" s="448"/>
      <c r="P19" s="58">
        <f t="shared" si="0"/>
        <v>0</v>
      </c>
      <c r="Q19" s="58">
        <f t="shared" si="1"/>
        <v>0</v>
      </c>
      <c r="R19" s="213">
        <f t="shared" si="2"/>
        <v>0</v>
      </c>
      <c r="S19" s="214">
        <f>IF($H$10&gt;=M19,N19,0)</f>
        <v>0</v>
      </c>
      <c r="T19" s="439"/>
    </row>
    <row r="20" spans="2:20" ht="100.5" customHeight="1" thickBot="1">
      <c r="B20" s="391" t="s">
        <v>311</v>
      </c>
      <c r="C20" s="403">
        <v>1202001</v>
      </c>
      <c r="D20" s="416" t="s">
        <v>364</v>
      </c>
      <c r="E20" s="397" t="s">
        <v>365</v>
      </c>
      <c r="F20" s="397" t="s">
        <v>366</v>
      </c>
      <c r="G20" s="386" t="s">
        <v>93</v>
      </c>
      <c r="H20" s="386" t="s">
        <v>94</v>
      </c>
      <c r="I20" s="180" t="s">
        <v>114</v>
      </c>
      <c r="J20" s="180" t="s">
        <v>42</v>
      </c>
      <c r="K20" s="90">
        <v>1</v>
      </c>
      <c r="L20" s="91">
        <v>39753</v>
      </c>
      <c r="M20" s="91">
        <v>39963</v>
      </c>
      <c r="N20" s="54">
        <f aca="true" t="shared" si="4" ref="N20:N36">(M20-L20)/7</f>
        <v>30</v>
      </c>
      <c r="O20" s="212">
        <v>1</v>
      </c>
      <c r="P20" s="54">
        <f t="shared" si="0"/>
        <v>1</v>
      </c>
      <c r="Q20" s="54">
        <f t="shared" si="1"/>
        <v>30</v>
      </c>
      <c r="R20" s="175">
        <f t="shared" si="2"/>
        <v>30</v>
      </c>
      <c r="S20" s="176">
        <f t="shared" si="3"/>
        <v>30</v>
      </c>
      <c r="T20" s="81" t="s">
        <v>346</v>
      </c>
    </row>
    <row r="21" spans="2:20" ht="100.5" customHeight="1" thickBot="1">
      <c r="B21" s="424"/>
      <c r="C21" s="428"/>
      <c r="D21" s="387"/>
      <c r="E21" s="387"/>
      <c r="F21" s="387"/>
      <c r="G21" s="387"/>
      <c r="H21" s="387"/>
      <c r="I21" s="273" t="s">
        <v>115</v>
      </c>
      <c r="J21" s="273" t="s">
        <v>116</v>
      </c>
      <c r="K21" s="274">
        <v>1</v>
      </c>
      <c r="L21" s="275">
        <v>39965</v>
      </c>
      <c r="M21" s="275">
        <v>40117</v>
      </c>
      <c r="N21" s="312">
        <f t="shared" si="4"/>
        <v>21.714285714285715</v>
      </c>
      <c r="O21" s="276">
        <v>1</v>
      </c>
      <c r="P21" s="54">
        <f t="shared" si="0"/>
        <v>1</v>
      </c>
      <c r="Q21" s="54">
        <f t="shared" si="1"/>
        <v>21.714285714285715</v>
      </c>
      <c r="R21" s="175">
        <f t="shared" si="2"/>
        <v>21.714285714285715</v>
      </c>
      <c r="S21" s="176">
        <f t="shared" si="3"/>
        <v>21.714285714285715</v>
      </c>
      <c r="T21" s="81" t="s">
        <v>346</v>
      </c>
    </row>
    <row r="22" spans="2:20" ht="127.5" customHeight="1" thickBot="1">
      <c r="B22" s="391" t="s">
        <v>312</v>
      </c>
      <c r="C22" s="403">
        <v>1905001</v>
      </c>
      <c r="D22" s="397" t="s">
        <v>367</v>
      </c>
      <c r="E22" s="397" t="s">
        <v>368</v>
      </c>
      <c r="F22" s="397" t="s">
        <v>369</v>
      </c>
      <c r="G22" s="386" t="s">
        <v>213</v>
      </c>
      <c r="H22" s="386" t="s">
        <v>225</v>
      </c>
      <c r="I22" s="366" t="s">
        <v>148</v>
      </c>
      <c r="J22" s="308" t="s">
        <v>152</v>
      </c>
      <c r="K22" s="309">
        <v>1</v>
      </c>
      <c r="L22" s="76">
        <v>39753</v>
      </c>
      <c r="M22" s="112">
        <v>39994</v>
      </c>
      <c r="N22" s="313">
        <f t="shared" si="4"/>
        <v>34.42857142857143</v>
      </c>
      <c r="O22" s="310">
        <v>0.92</v>
      </c>
      <c r="P22" s="314">
        <f t="shared" si="0"/>
        <v>0.92</v>
      </c>
      <c r="Q22" s="314">
        <f t="shared" si="1"/>
        <v>31.674285714285716</v>
      </c>
      <c r="R22" s="315">
        <f t="shared" si="2"/>
        <v>31.674285714285716</v>
      </c>
      <c r="S22" s="316">
        <f t="shared" si="3"/>
        <v>34.42857142857143</v>
      </c>
      <c r="T22" s="311" t="s">
        <v>350</v>
      </c>
    </row>
    <row r="23" spans="2:20" ht="129.75" customHeight="1" thickBot="1">
      <c r="B23" s="408"/>
      <c r="C23" s="409"/>
      <c r="D23" s="398"/>
      <c r="E23" s="398"/>
      <c r="F23" s="398"/>
      <c r="G23" s="396"/>
      <c r="H23" s="396"/>
      <c r="I23" s="188" t="s">
        <v>149</v>
      </c>
      <c r="J23" s="188" t="s">
        <v>215</v>
      </c>
      <c r="K23" s="98">
        <v>1</v>
      </c>
      <c r="L23" s="93">
        <v>39753</v>
      </c>
      <c r="M23" s="97">
        <v>39994</v>
      </c>
      <c r="N23" s="58">
        <f t="shared" si="4"/>
        <v>34.42857142857143</v>
      </c>
      <c r="O23" s="174">
        <v>1</v>
      </c>
      <c r="P23" s="54">
        <f t="shared" si="0"/>
        <v>1</v>
      </c>
      <c r="Q23" s="54">
        <f t="shared" si="1"/>
        <v>34.42857142857143</v>
      </c>
      <c r="R23" s="175">
        <f t="shared" si="2"/>
        <v>34.42857142857143</v>
      </c>
      <c r="S23" s="176">
        <f t="shared" si="3"/>
        <v>34.42857142857143</v>
      </c>
      <c r="T23" s="82" t="s">
        <v>348</v>
      </c>
    </row>
    <row r="24" spans="2:20" ht="117.75" customHeight="1" thickBot="1">
      <c r="B24" s="392"/>
      <c r="C24" s="404"/>
      <c r="D24" s="399"/>
      <c r="E24" s="399"/>
      <c r="F24" s="399"/>
      <c r="G24" s="396"/>
      <c r="H24" s="396"/>
      <c r="I24" s="367" t="s">
        <v>150</v>
      </c>
      <c r="J24" s="317" t="s">
        <v>216</v>
      </c>
      <c r="K24" s="318">
        <v>1</v>
      </c>
      <c r="L24" s="76">
        <v>39753</v>
      </c>
      <c r="M24" s="112">
        <v>39994</v>
      </c>
      <c r="N24" s="313">
        <f t="shared" si="4"/>
        <v>34.42857142857143</v>
      </c>
      <c r="O24" s="319">
        <v>0.97</v>
      </c>
      <c r="P24" s="314">
        <f t="shared" si="0"/>
        <v>0.97</v>
      </c>
      <c r="Q24" s="314">
        <f t="shared" si="1"/>
        <v>33.395714285714284</v>
      </c>
      <c r="R24" s="315">
        <f t="shared" si="2"/>
        <v>33.395714285714284</v>
      </c>
      <c r="S24" s="316">
        <f t="shared" si="3"/>
        <v>34.42857142857143</v>
      </c>
      <c r="T24" s="311" t="s">
        <v>348</v>
      </c>
    </row>
    <row r="25" spans="2:20" ht="147" customHeight="1" thickBot="1">
      <c r="B25" s="72" t="s">
        <v>214</v>
      </c>
      <c r="C25" s="61">
        <v>1801002</v>
      </c>
      <c r="D25" s="177" t="s">
        <v>370</v>
      </c>
      <c r="E25" s="177" t="s">
        <v>368</v>
      </c>
      <c r="F25" s="177" t="s">
        <v>371</v>
      </c>
      <c r="G25" s="395"/>
      <c r="H25" s="395"/>
      <c r="I25" s="368" t="s">
        <v>147</v>
      </c>
      <c r="J25" s="280" t="s">
        <v>151</v>
      </c>
      <c r="K25" s="320">
        <v>3</v>
      </c>
      <c r="L25" s="76">
        <v>39753</v>
      </c>
      <c r="M25" s="112">
        <v>39994</v>
      </c>
      <c r="N25" s="314">
        <f>(M25-L25)/7</f>
        <v>34.42857142857143</v>
      </c>
      <c r="O25" s="321">
        <v>3</v>
      </c>
      <c r="P25" s="314">
        <f t="shared" si="0"/>
        <v>1</v>
      </c>
      <c r="Q25" s="314">
        <f t="shared" si="1"/>
        <v>34.42857142857143</v>
      </c>
      <c r="R25" s="315">
        <f t="shared" si="2"/>
        <v>34.42857142857143</v>
      </c>
      <c r="S25" s="316">
        <f t="shared" si="3"/>
        <v>34.42857142857143</v>
      </c>
      <c r="T25" s="322" t="s">
        <v>347</v>
      </c>
    </row>
    <row r="26" spans="2:20" ht="112.5" customHeight="1" thickBot="1">
      <c r="B26" s="72" t="s">
        <v>313</v>
      </c>
      <c r="C26" s="61">
        <v>1804100</v>
      </c>
      <c r="D26" s="177" t="s">
        <v>372</v>
      </c>
      <c r="E26" s="177" t="s">
        <v>373</v>
      </c>
      <c r="F26" s="177" t="s">
        <v>374</v>
      </c>
      <c r="G26" s="182" t="s">
        <v>181</v>
      </c>
      <c r="H26" s="182" t="s">
        <v>182</v>
      </c>
      <c r="I26" s="180" t="s">
        <v>183</v>
      </c>
      <c r="J26" s="180" t="s">
        <v>184</v>
      </c>
      <c r="K26" s="99">
        <v>1</v>
      </c>
      <c r="L26" s="91">
        <v>39753</v>
      </c>
      <c r="M26" s="91">
        <v>40117</v>
      </c>
      <c r="N26" s="54">
        <f t="shared" si="4"/>
        <v>52</v>
      </c>
      <c r="O26" s="212">
        <v>1</v>
      </c>
      <c r="P26" s="54">
        <f t="shared" si="0"/>
        <v>1</v>
      </c>
      <c r="Q26" s="54">
        <f t="shared" si="1"/>
        <v>52</v>
      </c>
      <c r="R26" s="175">
        <f t="shared" si="2"/>
        <v>52</v>
      </c>
      <c r="S26" s="176">
        <f t="shared" si="3"/>
        <v>52</v>
      </c>
      <c r="T26" s="80" t="s">
        <v>347</v>
      </c>
    </row>
    <row r="27" spans="2:20" ht="126.75" customHeight="1" thickBot="1">
      <c r="B27" s="72" t="s">
        <v>314</v>
      </c>
      <c r="C27" s="61">
        <v>1905001</v>
      </c>
      <c r="D27" s="177" t="s">
        <v>375</v>
      </c>
      <c r="E27" s="186" t="s">
        <v>376</v>
      </c>
      <c r="F27" s="177" t="s">
        <v>377</v>
      </c>
      <c r="G27" s="190" t="s">
        <v>154</v>
      </c>
      <c r="H27" s="190" t="s">
        <v>156</v>
      </c>
      <c r="I27" s="323" t="s">
        <v>155</v>
      </c>
      <c r="J27" s="304" t="s">
        <v>153</v>
      </c>
      <c r="K27" s="324">
        <v>2000000</v>
      </c>
      <c r="L27" s="325">
        <v>39753</v>
      </c>
      <c r="M27" s="326">
        <v>40117</v>
      </c>
      <c r="N27" s="314">
        <f t="shared" si="4"/>
        <v>52</v>
      </c>
      <c r="O27" s="272">
        <v>1</v>
      </c>
      <c r="P27" s="314">
        <f t="shared" si="0"/>
        <v>5E-07</v>
      </c>
      <c r="Q27" s="314">
        <f t="shared" si="1"/>
        <v>2.6E-05</v>
      </c>
      <c r="R27" s="315">
        <f t="shared" si="2"/>
        <v>2.6E-05</v>
      </c>
      <c r="S27" s="316">
        <f t="shared" si="3"/>
        <v>52</v>
      </c>
      <c r="T27" s="327" t="s">
        <v>345</v>
      </c>
    </row>
    <row r="28" spans="2:20" ht="47.25" customHeight="1" thickBot="1">
      <c r="B28" s="425" t="s">
        <v>315</v>
      </c>
      <c r="C28" s="403">
        <v>2101001</v>
      </c>
      <c r="D28" s="397" t="s">
        <v>378</v>
      </c>
      <c r="E28" s="397" t="s">
        <v>379</v>
      </c>
      <c r="F28" s="397" t="s">
        <v>380</v>
      </c>
      <c r="G28" s="191" t="s">
        <v>70</v>
      </c>
      <c r="H28" s="191" t="s">
        <v>67</v>
      </c>
      <c r="I28" s="191" t="s">
        <v>69</v>
      </c>
      <c r="J28" s="191" t="s">
        <v>29</v>
      </c>
      <c r="K28" s="90">
        <v>2</v>
      </c>
      <c r="L28" s="100">
        <v>39753</v>
      </c>
      <c r="M28" s="100">
        <v>39994</v>
      </c>
      <c r="N28" s="59">
        <f t="shared" si="4"/>
        <v>34.42857142857143</v>
      </c>
      <c r="O28" s="212">
        <v>1</v>
      </c>
      <c r="P28" s="54">
        <f t="shared" si="0"/>
        <v>0.5</v>
      </c>
      <c r="Q28" s="54">
        <f t="shared" si="1"/>
        <v>17.214285714285715</v>
      </c>
      <c r="R28" s="175">
        <f t="shared" si="2"/>
        <v>17.214285714285715</v>
      </c>
      <c r="S28" s="176">
        <f t="shared" si="3"/>
        <v>34.42857142857143</v>
      </c>
      <c r="T28" s="80" t="s">
        <v>348</v>
      </c>
    </row>
    <row r="29" spans="2:20" ht="105" customHeight="1" thickBot="1">
      <c r="B29" s="426"/>
      <c r="C29" s="409"/>
      <c r="D29" s="398"/>
      <c r="E29" s="398"/>
      <c r="F29" s="398"/>
      <c r="G29" s="396" t="s">
        <v>163</v>
      </c>
      <c r="H29" s="388" t="s">
        <v>68</v>
      </c>
      <c r="I29" s="192" t="s">
        <v>217</v>
      </c>
      <c r="J29" s="192" t="s">
        <v>71</v>
      </c>
      <c r="K29" s="95">
        <v>4</v>
      </c>
      <c r="L29" s="101">
        <v>39753</v>
      </c>
      <c r="M29" s="101">
        <v>39787</v>
      </c>
      <c r="N29" s="60">
        <f t="shared" si="4"/>
        <v>4.857142857142857</v>
      </c>
      <c r="O29" s="22">
        <v>4</v>
      </c>
      <c r="P29" s="54">
        <f t="shared" si="0"/>
        <v>1</v>
      </c>
      <c r="Q29" s="54">
        <f t="shared" si="1"/>
        <v>4.857142857142857</v>
      </c>
      <c r="R29" s="175">
        <f t="shared" si="2"/>
        <v>4.857142857142857</v>
      </c>
      <c r="S29" s="176">
        <f t="shared" si="3"/>
        <v>4.857142857142857</v>
      </c>
      <c r="T29" s="81" t="s">
        <v>349</v>
      </c>
    </row>
    <row r="30" spans="2:20" ht="105" customHeight="1" thickBot="1">
      <c r="B30" s="427"/>
      <c r="C30" s="409"/>
      <c r="D30" s="398"/>
      <c r="E30" s="398"/>
      <c r="F30" s="398"/>
      <c r="G30" s="389"/>
      <c r="H30" s="389"/>
      <c r="I30" s="328" t="s">
        <v>72</v>
      </c>
      <c r="J30" s="328" t="s">
        <v>73</v>
      </c>
      <c r="K30" s="318">
        <v>1</v>
      </c>
      <c r="L30" s="329">
        <v>39753</v>
      </c>
      <c r="M30" s="76">
        <v>40117</v>
      </c>
      <c r="N30" s="332">
        <f t="shared" si="4"/>
        <v>52</v>
      </c>
      <c r="O30" s="330">
        <v>1</v>
      </c>
      <c r="P30" s="314">
        <f t="shared" si="0"/>
        <v>1</v>
      </c>
      <c r="Q30" s="314">
        <f t="shared" si="1"/>
        <v>52</v>
      </c>
      <c r="R30" s="315">
        <f t="shared" si="2"/>
        <v>52</v>
      </c>
      <c r="S30" s="316">
        <f t="shared" si="3"/>
        <v>52</v>
      </c>
      <c r="T30" s="331" t="s">
        <v>348</v>
      </c>
    </row>
    <row r="31" spans="2:20" ht="51" customHeight="1" thickBot="1">
      <c r="B31" s="391" t="s">
        <v>316</v>
      </c>
      <c r="C31" s="403">
        <v>2102001</v>
      </c>
      <c r="D31" s="397" t="s">
        <v>381</v>
      </c>
      <c r="E31" s="397" t="s">
        <v>382</v>
      </c>
      <c r="F31" s="397" t="s">
        <v>383</v>
      </c>
      <c r="G31" s="386" t="s">
        <v>99</v>
      </c>
      <c r="H31" s="386" t="s">
        <v>98</v>
      </c>
      <c r="I31" s="180" t="s">
        <v>100</v>
      </c>
      <c r="J31" s="180" t="s">
        <v>101</v>
      </c>
      <c r="K31" s="90">
        <v>1</v>
      </c>
      <c r="L31" s="93">
        <v>39753</v>
      </c>
      <c r="M31" s="91">
        <v>39813</v>
      </c>
      <c r="N31" s="54">
        <f t="shared" si="4"/>
        <v>8.571428571428571</v>
      </c>
      <c r="O31" s="18">
        <v>1</v>
      </c>
      <c r="P31" s="54">
        <f aca="true" t="shared" si="5" ref="P31:P36">IF(O31=0,0,O31/K31)</f>
        <v>1</v>
      </c>
      <c r="Q31" s="54">
        <f aca="true" t="shared" si="6" ref="Q31:Q36">N31*P31</f>
        <v>8.571428571428571</v>
      </c>
      <c r="R31" s="175">
        <f aca="true" t="shared" si="7" ref="R31:R36">IF(M31&lt;=$H$10,Q31,0)</f>
        <v>8.571428571428571</v>
      </c>
      <c r="S31" s="176">
        <f aca="true" t="shared" si="8" ref="S31:S36">IF($H$10&gt;=M31,N31,0)</f>
        <v>8.571428571428571</v>
      </c>
      <c r="T31" s="81" t="s">
        <v>346</v>
      </c>
    </row>
    <row r="32" spans="2:20" ht="80.25" customHeight="1" thickBot="1">
      <c r="B32" s="392"/>
      <c r="C32" s="404"/>
      <c r="D32" s="399"/>
      <c r="E32" s="399"/>
      <c r="F32" s="399"/>
      <c r="G32" s="395"/>
      <c r="H32" s="395"/>
      <c r="I32" s="181" t="s">
        <v>102</v>
      </c>
      <c r="J32" s="181" t="s">
        <v>103</v>
      </c>
      <c r="K32" s="95">
        <v>1</v>
      </c>
      <c r="L32" s="93">
        <v>39753</v>
      </c>
      <c r="M32" s="93">
        <v>39994</v>
      </c>
      <c r="N32" s="58">
        <f t="shared" si="4"/>
        <v>34.42857142857143</v>
      </c>
      <c r="O32" s="225">
        <v>1</v>
      </c>
      <c r="P32" s="54">
        <f t="shared" si="5"/>
        <v>1</v>
      </c>
      <c r="Q32" s="54">
        <f t="shared" si="6"/>
        <v>34.42857142857143</v>
      </c>
      <c r="R32" s="175">
        <f t="shared" si="7"/>
        <v>34.42857142857143</v>
      </c>
      <c r="S32" s="176">
        <f t="shared" si="8"/>
        <v>34.42857142857143</v>
      </c>
      <c r="T32" s="81" t="s">
        <v>346</v>
      </c>
    </row>
    <row r="33" spans="2:20" ht="83.25" customHeight="1" thickBot="1">
      <c r="B33" s="70" t="s">
        <v>317</v>
      </c>
      <c r="C33" s="61">
        <v>2105001</v>
      </c>
      <c r="D33" s="177" t="s">
        <v>384</v>
      </c>
      <c r="E33" s="177" t="s">
        <v>385</v>
      </c>
      <c r="F33" s="177" t="s">
        <v>386</v>
      </c>
      <c r="G33" s="182" t="s">
        <v>203</v>
      </c>
      <c r="H33" s="194" t="s">
        <v>200</v>
      </c>
      <c r="I33" s="277" t="s">
        <v>201</v>
      </c>
      <c r="J33" s="277" t="s">
        <v>202</v>
      </c>
      <c r="K33" s="278">
        <v>1</v>
      </c>
      <c r="L33" s="279">
        <v>39783</v>
      </c>
      <c r="M33" s="279">
        <v>40086</v>
      </c>
      <c r="N33" s="58">
        <f t="shared" si="4"/>
        <v>43.285714285714285</v>
      </c>
      <c r="O33" s="272">
        <v>1</v>
      </c>
      <c r="P33" s="54">
        <f t="shared" si="5"/>
        <v>1</v>
      </c>
      <c r="Q33" s="54">
        <f t="shared" si="6"/>
        <v>43.285714285714285</v>
      </c>
      <c r="R33" s="175">
        <f t="shared" si="7"/>
        <v>43.285714285714285</v>
      </c>
      <c r="S33" s="176">
        <f t="shared" si="8"/>
        <v>43.285714285714285</v>
      </c>
      <c r="T33" s="80" t="s">
        <v>348</v>
      </c>
    </row>
    <row r="34" spans="2:20" ht="45" customHeight="1" thickBot="1">
      <c r="B34" s="391" t="s">
        <v>318</v>
      </c>
      <c r="C34" s="403">
        <v>2203001</v>
      </c>
      <c r="D34" s="397" t="s">
        <v>387</v>
      </c>
      <c r="E34" s="397" t="s">
        <v>388</v>
      </c>
      <c r="F34" s="397" t="s">
        <v>389</v>
      </c>
      <c r="G34" s="386" t="s">
        <v>178</v>
      </c>
      <c r="H34" s="386" t="s">
        <v>179</v>
      </c>
      <c r="I34" s="180" t="s">
        <v>226</v>
      </c>
      <c r="J34" s="180" t="s">
        <v>180</v>
      </c>
      <c r="K34" s="90">
        <v>1</v>
      </c>
      <c r="L34" s="91">
        <v>39753</v>
      </c>
      <c r="M34" s="91">
        <v>39872</v>
      </c>
      <c r="N34" s="54">
        <f t="shared" si="4"/>
        <v>17</v>
      </c>
      <c r="O34" s="18">
        <v>1</v>
      </c>
      <c r="P34" s="54">
        <f t="shared" si="5"/>
        <v>1</v>
      </c>
      <c r="Q34" s="54">
        <f t="shared" si="6"/>
        <v>17</v>
      </c>
      <c r="R34" s="175">
        <f t="shared" si="7"/>
        <v>17</v>
      </c>
      <c r="S34" s="176">
        <f t="shared" si="8"/>
        <v>17</v>
      </c>
      <c r="T34" s="83" t="s">
        <v>347</v>
      </c>
    </row>
    <row r="35" spans="2:20" ht="55.5" customHeight="1" thickBot="1">
      <c r="B35" s="408"/>
      <c r="C35" s="409"/>
      <c r="D35" s="398"/>
      <c r="E35" s="398"/>
      <c r="F35" s="398"/>
      <c r="G35" s="396"/>
      <c r="H35" s="396"/>
      <c r="I35" s="280" t="s">
        <v>59</v>
      </c>
      <c r="J35" s="280" t="s">
        <v>60</v>
      </c>
      <c r="K35" s="333">
        <v>2</v>
      </c>
      <c r="L35" s="76">
        <v>39873</v>
      </c>
      <c r="M35" s="76">
        <v>40117</v>
      </c>
      <c r="N35" s="314"/>
      <c r="O35" s="334">
        <v>2</v>
      </c>
      <c r="P35" s="314">
        <f t="shared" si="5"/>
        <v>1</v>
      </c>
      <c r="Q35" s="314">
        <f t="shared" si="6"/>
        <v>0</v>
      </c>
      <c r="R35" s="315">
        <f t="shared" si="7"/>
        <v>0</v>
      </c>
      <c r="S35" s="316">
        <f t="shared" si="8"/>
        <v>0</v>
      </c>
      <c r="T35" s="322" t="s">
        <v>347</v>
      </c>
    </row>
    <row r="36" spans="2:20" ht="57.75" customHeight="1" thickBot="1">
      <c r="B36" s="408"/>
      <c r="C36" s="409"/>
      <c r="D36" s="398"/>
      <c r="E36" s="398"/>
      <c r="F36" s="398"/>
      <c r="G36" s="396"/>
      <c r="H36" s="396"/>
      <c r="I36" s="181" t="s">
        <v>55</v>
      </c>
      <c r="J36" s="181" t="s">
        <v>54</v>
      </c>
      <c r="K36" s="96">
        <v>4</v>
      </c>
      <c r="L36" s="93">
        <v>39753</v>
      </c>
      <c r="M36" s="93">
        <v>40117</v>
      </c>
      <c r="N36" s="58">
        <f t="shared" si="4"/>
        <v>52</v>
      </c>
      <c r="O36" s="68">
        <v>4</v>
      </c>
      <c r="P36" s="54">
        <f t="shared" si="5"/>
        <v>1</v>
      </c>
      <c r="Q36" s="54">
        <f t="shared" si="6"/>
        <v>52</v>
      </c>
      <c r="R36" s="175">
        <f t="shared" si="7"/>
        <v>52</v>
      </c>
      <c r="S36" s="176">
        <f t="shared" si="8"/>
        <v>52</v>
      </c>
      <c r="T36" s="82" t="s">
        <v>350</v>
      </c>
    </row>
    <row r="37" spans="2:20" ht="65.25" customHeight="1" thickBot="1">
      <c r="B37" s="408"/>
      <c r="C37" s="409"/>
      <c r="D37" s="398"/>
      <c r="E37" s="398"/>
      <c r="F37" s="398"/>
      <c r="G37" s="396"/>
      <c r="H37" s="396"/>
      <c r="I37" s="181" t="s">
        <v>56</v>
      </c>
      <c r="J37" s="181" t="s">
        <v>57</v>
      </c>
      <c r="K37" s="96">
        <v>1</v>
      </c>
      <c r="L37" s="93">
        <v>39753</v>
      </c>
      <c r="M37" s="93">
        <v>39813</v>
      </c>
      <c r="N37" s="58">
        <f>(M37-L37)/7</f>
        <v>8.571428571428571</v>
      </c>
      <c r="O37" s="68">
        <v>1</v>
      </c>
      <c r="P37" s="54">
        <f aca="true" t="shared" si="9" ref="P37:P68">IF(O37=0,0,O37/K37)</f>
        <v>1</v>
      </c>
      <c r="Q37" s="54">
        <f aca="true" t="shared" si="10" ref="Q37:Q68">N37*P37</f>
        <v>8.571428571428571</v>
      </c>
      <c r="R37" s="175">
        <f aca="true" t="shared" si="11" ref="R37:R68">IF(M37&lt;=$H$10,Q37,0)</f>
        <v>8.571428571428571</v>
      </c>
      <c r="S37" s="176">
        <f aca="true" t="shared" si="12" ref="S37:S68">IF($H$10&gt;=M37,N37,0)</f>
        <v>8.571428571428571</v>
      </c>
      <c r="T37" s="82" t="s">
        <v>349</v>
      </c>
    </row>
    <row r="38" spans="2:20" ht="56.25" customHeight="1" thickBot="1">
      <c r="B38" s="408"/>
      <c r="C38" s="409"/>
      <c r="D38" s="398"/>
      <c r="E38" s="398"/>
      <c r="F38" s="398"/>
      <c r="G38" s="396"/>
      <c r="H38" s="396"/>
      <c r="I38" s="335" t="s">
        <v>469</v>
      </c>
      <c r="J38" s="280" t="s">
        <v>58</v>
      </c>
      <c r="K38" s="336">
        <v>1</v>
      </c>
      <c r="L38" s="76">
        <v>39753</v>
      </c>
      <c r="M38" s="76">
        <v>40117</v>
      </c>
      <c r="N38" s="313">
        <f>(M38-L38)/7</f>
        <v>52</v>
      </c>
      <c r="O38" s="337">
        <v>1</v>
      </c>
      <c r="P38" s="314">
        <f t="shared" si="9"/>
        <v>1</v>
      </c>
      <c r="Q38" s="314">
        <f t="shared" si="10"/>
        <v>52</v>
      </c>
      <c r="R38" s="315">
        <f t="shared" si="11"/>
        <v>52</v>
      </c>
      <c r="S38" s="316">
        <f t="shared" si="12"/>
        <v>52</v>
      </c>
      <c r="T38" s="311" t="s">
        <v>349</v>
      </c>
    </row>
    <row r="39" spans="2:20" ht="81.75" customHeight="1" thickBot="1">
      <c r="B39" s="391" t="s">
        <v>319</v>
      </c>
      <c r="C39" s="403">
        <v>1103001</v>
      </c>
      <c r="D39" s="397" t="s">
        <v>390</v>
      </c>
      <c r="E39" s="397" t="s">
        <v>391</v>
      </c>
      <c r="F39" s="397" t="s">
        <v>392</v>
      </c>
      <c r="G39" s="196" t="s">
        <v>164</v>
      </c>
      <c r="H39" s="196" t="s">
        <v>169</v>
      </c>
      <c r="I39" s="196" t="s">
        <v>170</v>
      </c>
      <c r="J39" s="196" t="s">
        <v>165</v>
      </c>
      <c r="K39" s="108">
        <v>1</v>
      </c>
      <c r="L39" s="100">
        <v>39753</v>
      </c>
      <c r="M39" s="100">
        <v>39787</v>
      </c>
      <c r="N39" s="59">
        <f aca="true" t="shared" si="13" ref="N39:N68">(M39-L39)/7</f>
        <v>4.857142857142857</v>
      </c>
      <c r="O39" s="73">
        <v>1</v>
      </c>
      <c r="P39" s="54">
        <f t="shared" si="9"/>
        <v>1</v>
      </c>
      <c r="Q39" s="54">
        <f t="shared" si="10"/>
        <v>4.857142857142857</v>
      </c>
      <c r="R39" s="175">
        <f t="shared" si="11"/>
        <v>4.857142857142857</v>
      </c>
      <c r="S39" s="176">
        <f t="shared" si="12"/>
        <v>4.857142857142857</v>
      </c>
      <c r="T39" s="139" t="s">
        <v>349</v>
      </c>
    </row>
    <row r="40" spans="2:20" ht="51" customHeight="1" thickBot="1">
      <c r="B40" s="392"/>
      <c r="C40" s="404"/>
      <c r="D40" s="399"/>
      <c r="E40" s="399"/>
      <c r="F40" s="399"/>
      <c r="G40" s="184" t="s">
        <v>166</v>
      </c>
      <c r="H40" s="184" t="s">
        <v>167</v>
      </c>
      <c r="I40" s="181" t="s">
        <v>168</v>
      </c>
      <c r="J40" s="187" t="s">
        <v>171</v>
      </c>
      <c r="K40" s="95">
        <v>1</v>
      </c>
      <c r="L40" s="93">
        <v>39753</v>
      </c>
      <c r="M40" s="93">
        <v>39903</v>
      </c>
      <c r="N40" s="58">
        <f t="shared" si="13"/>
        <v>21.428571428571427</v>
      </c>
      <c r="O40" s="22">
        <v>1</v>
      </c>
      <c r="P40" s="54">
        <f t="shared" si="9"/>
        <v>1</v>
      </c>
      <c r="Q40" s="54">
        <f t="shared" si="10"/>
        <v>21.428571428571427</v>
      </c>
      <c r="R40" s="175">
        <f t="shared" si="11"/>
        <v>21.428571428571427</v>
      </c>
      <c r="S40" s="176">
        <f t="shared" si="12"/>
        <v>21.428571428571427</v>
      </c>
      <c r="T40" s="82" t="s">
        <v>349</v>
      </c>
    </row>
    <row r="41" spans="2:20" ht="77.25" thickBot="1">
      <c r="B41" s="391" t="s">
        <v>320</v>
      </c>
      <c r="C41" s="403">
        <v>1903004</v>
      </c>
      <c r="D41" s="397" t="s">
        <v>393</v>
      </c>
      <c r="E41" s="397" t="s">
        <v>394</v>
      </c>
      <c r="F41" s="397" t="s">
        <v>395</v>
      </c>
      <c r="G41" s="402" t="s">
        <v>83</v>
      </c>
      <c r="H41" s="402" t="s">
        <v>84</v>
      </c>
      <c r="I41" s="281" t="s">
        <v>188</v>
      </c>
      <c r="J41" s="281" t="s">
        <v>227</v>
      </c>
      <c r="K41" s="282">
        <v>1</v>
      </c>
      <c r="L41" s="283">
        <v>39753</v>
      </c>
      <c r="M41" s="283">
        <v>40117</v>
      </c>
      <c r="N41" s="58">
        <f t="shared" si="13"/>
        <v>52</v>
      </c>
      <c r="O41" s="272">
        <v>1</v>
      </c>
      <c r="P41" s="54">
        <f t="shared" si="9"/>
        <v>1</v>
      </c>
      <c r="Q41" s="54">
        <f t="shared" si="10"/>
        <v>52</v>
      </c>
      <c r="R41" s="175">
        <f t="shared" si="11"/>
        <v>52</v>
      </c>
      <c r="S41" s="176">
        <f t="shared" si="12"/>
        <v>52</v>
      </c>
      <c r="T41" s="80" t="s">
        <v>351</v>
      </c>
    </row>
    <row r="42" spans="2:20" ht="93.75" customHeight="1" thickBot="1">
      <c r="B42" s="392"/>
      <c r="C42" s="404"/>
      <c r="D42" s="399"/>
      <c r="E42" s="399"/>
      <c r="F42" s="399"/>
      <c r="G42" s="389"/>
      <c r="H42" s="389"/>
      <c r="I42" s="181" t="s">
        <v>189</v>
      </c>
      <c r="J42" s="181" t="s">
        <v>223</v>
      </c>
      <c r="K42" s="62">
        <v>1</v>
      </c>
      <c r="L42" s="104">
        <v>39753</v>
      </c>
      <c r="M42" s="104">
        <v>40117</v>
      </c>
      <c r="N42" s="58">
        <f t="shared" si="13"/>
        <v>52</v>
      </c>
      <c r="O42" s="211">
        <v>1</v>
      </c>
      <c r="P42" s="54">
        <f t="shared" si="9"/>
        <v>1</v>
      </c>
      <c r="Q42" s="54">
        <f t="shared" si="10"/>
        <v>52</v>
      </c>
      <c r="R42" s="175">
        <f t="shared" si="11"/>
        <v>52</v>
      </c>
      <c r="S42" s="176">
        <f t="shared" si="12"/>
        <v>52</v>
      </c>
      <c r="T42" s="80" t="s">
        <v>351</v>
      </c>
    </row>
    <row r="43" spans="2:20" ht="181.5" customHeight="1" thickBot="1">
      <c r="B43" s="70" t="s">
        <v>321</v>
      </c>
      <c r="C43" s="69">
        <v>1903003</v>
      </c>
      <c r="D43" s="177" t="s">
        <v>396</v>
      </c>
      <c r="E43" s="177" t="s">
        <v>397</v>
      </c>
      <c r="F43" s="177" t="s">
        <v>398</v>
      </c>
      <c r="G43" s="190" t="s">
        <v>20</v>
      </c>
      <c r="H43" s="190" t="s">
        <v>228</v>
      </c>
      <c r="I43" s="190" t="s">
        <v>21</v>
      </c>
      <c r="J43" s="190" t="s">
        <v>22</v>
      </c>
      <c r="K43" s="105">
        <v>1</v>
      </c>
      <c r="L43" s="106">
        <v>39753</v>
      </c>
      <c r="M43" s="106">
        <v>40117</v>
      </c>
      <c r="N43" s="54">
        <f t="shared" si="13"/>
        <v>52</v>
      </c>
      <c r="O43" s="223">
        <v>1</v>
      </c>
      <c r="P43" s="54">
        <f t="shared" si="9"/>
        <v>1</v>
      </c>
      <c r="Q43" s="54">
        <f t="shared" si="10"/>
        <v>52</v>
      </c>
      <c r="R43" s="175">
        <f t="shared" si="11"/>
        <v>52</v>
      </c>
      <c r="S43" s="176">
        <f t="shared" si="12"/>
        <v>52</v>
      </c>
      <c r="T43" s="221" t="s">
        <v>350</v>
      </c>
    </row>
    <row r="44" spans="2:20" ht="94.5" customHeight="1" thickBot="1">
      <c r="B44" s="391" t="s">
        <v>322</v>
      </c>
      <c r="C44" s="393">
        <v>1904001</v>
      </c>
      <c r="D44" s="397" t="s">
        <v>399</v>
      </c>
      <c r="E44" s="397" t="s">
        <v>400</v>
      </c>
      <c r="F44" s="397" t="s">
        <v>401</v>
      </c>
      <c r="G44" s="402" t="s">
        <v>104</v>
      </c>
      <c r="H44" s="402" t="s">
        <v>105</v>
      </c>
      <c r="I44" s="281" t="s">
        <v>190</v>
      </c>
      <c r="J44" s="281" t="s">
        <v>218</v>
      </c>
      <c r="K44" s="338">
        <v>6</v>
      </c>
      <c r="L44" s="115">
        <v>39813</v>
      </c>
      <c r="M44" s="115">
        <v>40117</v>
      </c>
      <c r="N44" s="314">
        <f t="shared" si="13"/>
        <v>43.42857142857143</v>
      </c>
      <c r="O44" s="321">
        <v>6</v>
      </c>
      <c r="P44" s="314">
        <f t="shared" si="9"/>
        <v>1</v>
      </c>
      <c r="Q44" s="314">
        <f t="shared" si="10"/>
        <v>43.42857142857143</v>
      </c>
      <c r="R44" s="315">
        <f t="shared" si="11"/>
        <v>43.42857142857143</v>
      </c>
      <c r="S44" s="316">
        <f t="shared" si="12"/>
        <v>43.42857142857143</v>
      </c>
      <c r="T44" s="327" t="s">
        <v>351</v>
      </c>
    </row>
    <row r="45" spans="2:20" ht="99" customHeight="1" thickBot="1">
      <c r="B45" s="392"/>
      <c r="C45" s="394"/>
      <c r="D45" s="399"/>
      <c r="E45" s="399"/>
      <c r="F45" s="399"/>
      <c r="G45" s="389"/>
      <c r="H45" s="389"/>
      <c r="I45" s="369" t="s">
        <v>229</v>
      </c>
      <c r="J45" s="200" t="s">
        <v>219</v>
      </c>
      <c r="K45" s="339">
        <v>2</v>
      </c>
      <c r="L45" s="340">
        <v>39813</v>
      </c>
      <c r="M45" s="340">
        <v>40117</v>
      </c>
      <c r="N45" s="313">
        <f t="shared" si="13"/>
        <v>43.42857142857143</v>
      </c>
      <c r="O45" s="224">
        <v>1.83</v>
      </c>
      <c r="P45" s="314">
        <f t="shared" si="9"/>
        <v>0.915</v>
      </c>
      <c r="Q45" s="314">
        <f t="shared" si="10"/>
        <v>39.737142857142864</v>
      </c>
      <c r="R45" s="315">
        <f t="shared" si="11"/>
        <v>39.737142857142864</v>
      </c>
      <c r="S45" s="316">
        <f t="shared" si="12"/>
        <v>43.42857142857143</v>
      </c>
      <c r="T45" s="341" t="s">
        <v>351</v>
      </c>
    </row>
    <row r="46" spans="2:20" ht="106.5" customHeight="1" thickBot="1">
      <c r="B46" s="406" t="s">
        <v>323</v>
      </c>
      <c r="C46" s="429">
        <v>1506100</v>
      </c>
      <c r="D46" s="400" t="s">
        <v>402</v>
      </c>
      <c r="E46" s="400" t="s">
        <v>403</v>
      </c>
      <c r="F46" s="400" t="s">
        <v>404</v>
      </c>
      <c r="G46" s="197" t="s">
        <v>23</v>
      </c>
      <c r="H46" s="402" t="s">
        <v>27</v>
      </c>
      <c r="I46" s="191" t="s">
        <v>28</v>
      </c>
      <c r="J46" s="191" t="s">
        <v>29</v>
      </c>
      <c r="K46" s="108">
        <v>1</v>
      </c>
      <c r="L46" s="100">
        <v>39753</v>
      </c>
      <c r="M46" s="100">
        <v>39782</v>
      </c>
      <c r="N46" s="59">
        <f t="shared" si="13"/>
        <v>4.142857142857143</v>
      </c>
      <c r="O46" s="73">
        <v>1</v>
      </c>
      <c r="P46" s="54">
        <f t="shared" si="9"/>
        <v>1</v>
      </c>
      <c r="Q46" s="54">
        <f t="shared" si="10"/>
        <v>4.142857142857143</v>
      </c>
      <c r="R46" s="175">
        <f t="shared" si="11"/>
        <v>4.142857142857143</v>
      </c>
      <c r="S46" s="176">
        <f t="shared" si="12"/>
        <v>4.142857142857143</v>
      </c>
      <c r="T46" s="84" t="s">
        <v>25</v>
      </c>
    </row>
    <row r="47" spans="2:20" ht="152.25" customHeight="1" thickBot="1">
      <c r="B47" s="407"/>
      <c r="C47" s="430"/>
      <c r="D47" s="401"/>
      <c r="E47" s="401"/>
      <c r="F47" s="401"/>
      <c r="G47" s="198" t="s">
        <v>24</v>
      </c>
      <c r="H47" s="389"/>
      <c r="I47" s="181" t="s">
        <v>172</v>
      </c>
      <c r="J47" s="189" t="s">
        <v>30</v>
      </c>
      <c r="K47" s="109">
        <v>1</v>
      </c>
      <c r="L47" s="93">
        <v>39753</v>
      </c>
      <c r="M47" s="93">
        <v>39782</v>
      </c>
      <c r="N47" s="58">
        <f t="shared" si="13"/>
        <v>4.142857142857143</v>
      </c>
      <c r="O47" s="22">
        <v>1</v>
      </c>
      <c r="P47" s="54">
        <f t="shared" si="9"/>
        <v>1</v>
      </c>
      <c r="Q47" s="54">
        <f t="shared" si="10"/>
        <v>4.142857142857143</v>
      </c>
      <c r="R47" s="175">
        <f t="shared" si="11"/>
        <v>4.142857142857143</v>
      </c>
      <c r="S47" s="176">
        <f t="shared" si="12"/>
        <v>4.142857142857143</v>
      </c>
      <c r="T47" s="85" t="s">
        <v>26</v>
      </c>
    </row>
    <row r="48" spans="2:20" ht="60.75" customHeight="1" thickBot="1">
      <c r="B48" s="406" t="s">
        <v>324</v>
      </c>
      <c r="C48" s="429">
        <v>1704001</v>
      </c>
      <c r="D48" s="400" t="s">
        <v>405</v>
      </c>
      <c r="E48" s="400" t="s">
        <v>406</v>
      </c>
      <c r="F48" s="400" t="s">
        <v>407</v>
      </c>
      <c r="G48" s="197" t="s">
        <v>31</v>
      </c>
      <c r="H48" s="402" t="s">
        <v>32</v>
      </c>
      <c r="I48" s="191" t="s">
        <v>34</v>
      </c>
      <c r="J48" s="191" t="s">
        <v>33</v>
      </c>
      <c r="K48" s="120">
        <v>1</v>
      </c>
      <c r="L48" s="91">
        <v>39753</v>
      </c>
      <c r="M48" s="91">
        <v>39872</v>
      </c>
      <c r="N48" s="59">
        <f t="shared" si="13"/>
        <v>17</v>
      </c>
      <c r="O48" s="73">
        <v>1</v>
      </c>
      <c r="P48" s="54">
        <f t="shared" si="9"/>
        <v>1</v>
      </c>
      <c r="Q48" s="54">
        <f t="shared" si="10"/>
        <v>17</v>
      </c>
      <c r="R48" s="175">
        <f t="shared" si="11"/>
        <v>17</v>
      </c>
      <c r="S48" s="176">
        <f t="shared" si="12"/>
        <v>17</v>
      </c>
      <c r="T48" s="84" t="s">
        <v>348</v>
      </c>
    </row>
    <row r="49" spans="2:20" ht="51" customHeight="1" thickBot="1">
      <c r="B49" s="407"/>
      <c r="C49" s="430"/>
      <c r="D49" s="410"/>
      <c r="E49" s="410"/>
      <c r="F49" s="410"/>
      <c r="G49" s="192" t="s">
        <v>35</v>
      </c>
      <c r="H49" s="388"/>
      <c r="I49" s="199" t="s">
        <v>37</v>
      </c>
      <c r="J49" s="199" t="s">
        <v>38</v>
      </c>
      <c r="K49" s="94">
        <v>1</v>
      </c>
      <c r="L49" s="93">
        <v>39753</v>
      </c>
      <c r="M49" s="93">
        <v>40117</v>
      </c>
      <c r="N49" s="75">
        <f t="shared" si="13"/>
        <v>52</v>
      </c>
      <c r="O49" s="173">
        <v>1</v>
      </c>
      <c r="P49" s="54">
        <f t="shared" si="9"/>
        <v>1</v>
      </c>
      <c r="Q49" s="54">
        <f t="shared" si="10"/>
        <v>52</v>
      </c>
      <c r="R49" s="175">
        <f t="shared" si="11"/>
        <v>52</v>
      </c>
      <c r="S49" s="176">
        <f t="shared" si="12"/>
        <v>52</v>
      </c>
      <c r="T49" s="86" t="s">
        <v>348</v>
      </c>
    </row>
    <row r="50" spans="2:20" ht="80.25" customHeight="1" thickBot="1">
      <c r="B50" s="76" t="s">
        <v>325</v>
      </c>
      <c r="C50" s="77">
        <v>1704001</v>
      </c>
      <c r="D50" s="177" t="s">
        <v>408</v>
      </c>
      <c r="E50" s="177" t="s">
        <v>409</v>
      </c>
      <c r="F50" s="401"/>
      <c r="G50" s="193" t="s">
        <v>36</v>
      </c>
      <c r="H50" s="389"/>
      <c r="I50" s="193" t="s">
        <v>39</v>
      </c>
      <c r="J50" s="193" t="s">
        <v>29</v>
      </c>
      <c r="K50" s="110">
        <v>1</v>
      </c>
      <c r="L50" s="101">
        <v>39753</v>
      </c>
      <c r="M50" s="101">
        <v>39753</v>
      </c>
      <c r="N50" s="58">
        <f t="shared" si="13"/>
        <v>0</v>
      </c>
      <c r="O50" s="224">
        <v>1</v>
      </c>
      <c r="P50" s="54">
        <f t="shared" si="9"/>
        <v>1</v>
      </c>
      <c r="Q50" s="54">
        <f t="shared" si="10"/>
        <v>0</v>
      </c>
      <c r="R50" s="175">
        <f t="shared" si="11"/>
        <v>0</v>
      </c>
      <c r="S50" s="176">
        <f t="shared" si="12"/>
        <v>0</v>
      </c>
      <c r="T50" s="222" t="s">
        <v>468</v>
      </c>
    </row>
    <row r="51" spans="2:20" ht="366" customHeight="1" thickBot="1">
      <c r="B51" s="78" t="s">
        <v>326</v>
      </c>
      <c r="C51" s="79">
        <v>1804100</v>
      </c>
      <c r="D51" s="177" t="s">
        <v>411</v>
      </c>
      <c r="E51" s="177" t="s">
        <v>412</v>
      </c>
      <c r="F51" s="177" t="s">
        <v>413</v>
      </c>
      <c r="G51" s="190" t="s">
        <v>40</v>
      </c>
      <c r="H51" s="190" t="s">
        <v>61</v>
      </c>
      <c r="I51" s="190" t="s">
        <v>62</v>
      </c>
      <c r="J51" s="190" t="s">
        <v>63</v>
      </c>
      <c r="K51" s="99">
        <v>1</v>
      </c>
      <c r="L51" s="100">
        <v>39753</v>
      </c>
      <c r="M51" s="100">
        <v>40117</v>
      </c>
      <c r="N51" s="245">
        <f t="shared" si="13"/>
        <v>52</v>
      </c>
      <c r="O51" s="305">
        <v>1</v>
      </c>
      <c r="P51" s="245">
        <f t="shared" si="9"/>
        <v>1</v>
      </c>
      <c r="Q51" s="245">
        <f t="shared" si="10"/>
        <v>52</v>
      </c>
      <c r="R51" s="246">
        <f t="shared" si="11"/>
        <v>52</v>
      </c>
      <c r="S51" s="247">
        <f t="shared" si="12"/>
        <v>52</v>
      </c>
      <c r="T51" s="83" t="s">
        <v>467</v>
      </c>
    </row>
    <row r="52" spans="2:20" ht="81.75" customHeight="1" thickBot="1">
      <c r="B52" s="70" t="s">
        <v>327</v>
      </c>
      <c r="C52" s="69">
        <v>1404100</v>
      </c>
      <c r="D52" s="177" t="s">
        <v>414</v>
      </c>
      <c r="E52" s="177" t="s">
        <v>415</v>
      </c>
      <c r="F52" s="177" t="s">
        <v>416</v>
      </c>
      <c r="G52" s="182" t="s">
        <v>230</v>
      </c>
      <c r="H52" s="182" t="s">
        <v>211</v>
      </c>
      <c r="I52" s="180" t="s">
        <v>212</v>
      </c>
      <c r="J52" s="180" t="s">
        <v>231</v>
      </c>
      <c r="K52" s="64">
        <v>1</v>
      </c>
      <c r="L52" s="107">
        <v>39753</v>
      </c>
      <c r="M52" s="100">
        <v>40117</v>
      </c>
      <c r="N52" s="54">
        <f t="shared" si="13"/>
        <v>52</v>
      </c>
      <c r="O52" s="212">
        <v>1</v>
      </c>
      <c r="P52" s="54">
        <f t="shared" si="9"/>
        <v>1</v>
      </c>
      <c r="Q52" s="54">
        <f t="shared" si="10"/>
        <v>52</v>
      </c>
      <c r="R52" s="175">
        <f t="shared" si="11"/>
        <v>52</v>
      </c>
      <c r="S52" s="176">
        <f t="shared" si="12"/>
        <v>52</v>
      </c>
      <c r="T52" s="83" t="s">
        <v>350</v>
      </c>
    </row>
    <row r="53" spans="2:20" ht="84.75" customHeight="1" thickBot="1">
      <c r="B53" s="391" t="s">
        <v>328</v>
      </c>
      <c r="C53" s="403">
        <v>1506100</v>
      </c>
      <c r="D53" s="397" t="s">
        <v>417</v>
      </c>
      <c r="E53" s="397" t="s">
        <v>418</v>
      </c>
      <c r="F53" s="397" t="s">
        <v>419</v>
      </c>
      <c r="G53" s="386" t="s">
        <v>157</v>
      </c>
      <c r="H53" s="386" t="s">
        <v>158</v>
      </c>
      <c r="I53" s="196" t="s">
        <v>159</v>
      </c>
      <c r="J53" s="196" t="s">
        <v>160</v>
      </c>
      <c r="K53" s="137">
        <v>1</v>
      </c>
      <c r="L53" s="100">
        <v>39753</v>
      </c>
      <c r="M53" s="100">
        <v>40117</v>
      </c>
      <c r="N53" s="59">
        <f>(M53-L53)/7</f>
        <v>52</v>
      </c>
      <c r="O53" s="306">
        <v>1</v>
      </c>
      <c r="P53" s="54">
        <f t="shared" si="9"/>
        <v>1</v>
      </c>
      <c r="Q53" s="54">
        <f t="shared" si="10"/>
        <v>52</v>
      </c>
      <c r="R53" s="175">
        <f t="shared" si="11"/>
        <v>52</v>
      </c>
      <c r="S53" s="176">
        <f t="shared" si="12"/>
        <v>52</v>
      </c>
      <c r="T53" s="88" t="s">
        <v>345</v>
      </c>
    </row>
    <row r="54" spans="2:20" ht="75" customHeight="1" thickBot="1">
      <c r="B54" s="392"/>
      <c r="C54" s="404"/>
      <c r="D54" s="399"/>
      <c r="E54" s="399"/>
      <c r="F54" s="399"/>
      <c r="G54" s="395"/>
      <c r="H54" s="395"/>
      <c r="I54" s="200" t="s">
        <v>161</v>
      </c>
      <c r="J54" s="200" t="s">
        <v>162</v>
      </c>
      <c r="K54" s="138">
        <v>3</v>
      </c>
      <c r="L54" s="101">
        <v>39753</v>
      </c>
      <c r="M54" s="101">
        <v>40117</v>
      </c>
      <c r="N54" s="58">
        <f t="shared" si="13"/>
        <v>52</v>
      </c>
      <c r="O54" s="68">
        <v>3</v>
      </c>
      <c r="P54" s="54">
        <f t="shared" si="9"/>
        <v>1</v>
      </c>
      <c r="Q54" s="54">
        <f t="shared" si="10"/>
        <v>52</v>
      </c>
      <c r="R54" s="175">
        <f t="shared" si="11"/>
        <v>52</v>
      </c>
      <c r="S54" s="176">
        <f t="shared" si="12"/>
        <v>52</v>
      </c>
      <c r="T54" s="82" t="s">
        <v>345</v>
      </c>
    </row>
    <row r="55" spans="2:20" ht="73.5" customHeight="1" thickBot="1">
      <c r="B55" s="391" t="s">
        <v>329</v>
      </c>
      <c r="C55" s="403">
        <v>1102002</v>
      </c>
      <c r="D55" s="397" t="s">
        <v>420</v>
      </c>
      <c r="E55" s="397" t="s">
        <v>421</v>
      </c>
      <c r="F55" s="397" t="s">
        <v>422</v>
      </c>
      <c r="G55" s="386" t="s">
        <v>79</v>
      </c>
      <c r="H55" s="386" t="s">
        <v>221</v>
      </c>
      <c r="I55" s="196" t="s">
        <v>80</v>
      </c>
      <c r="J55" s="196" t="s">
        <v>82</v>
      </c>
      <c r="K55" s="90">
        <v>1</v>
      </c>
      <c r="L55" s="100">
        <v>39753</v>
      </c>
      <c r="M55" s="91">
        <v>39783</v>
      </c>
      <c r="N55" s="54">
        <f t="shared" si="13"/>
        <v>4.285714285714286</v>
      </c>
      <c r="O55" s="18">
        <v>1</v>
      </c>
      <c r="P55" s="54">
        <f t="shared" si="9"/>
        <v>1</v>
      </c>
      <c r="Q55" s="54">
        <f t="shared" si="10"/>
        <v>4.285714285714286</v>
      </c>
      <c r="R55" s="175">
        <f t="shared" si="11"/>
        <v>4.285714285714286</v>
      </c>
      <c r="S55" s="176">
        <f t="shared" si="12"/>
        <v>4.285714285714286</v>
      </c>
      <c r="T55" s="80" t="s">
        <v>18</v>
      </c>
    </row>
    <row r="56" spans="2:20" ht="73.5" customHeight="1" thickBot="1">
      <c r="B56" s="392"/>
      <c r="C56" s="404"/>
      <c r="D56" s="399"/>
      <c r="E56" s="399"/>
      <c r="F56" s="399"/>
      <c r="G56" s="395"/>
      <c r="H56" s="395"/>
      <c r="I56" s="280" t="s">
        <v>81</v>
      </c>
      <c r="J56" s="280" t="s">
        <v>220</v>
      </c>
      <c r="K56" s="309">
        <v>1</v>
      </c>
      <c r="L56" s="76">
        <v>39753</v>
      </c>
      <c r="M56" s="76">
        <v>40117</v>
      </c>
      <c r="N56" s="314">
        <f t="shared" si="13"/>
        <v>52</v>
      </c>
      <c r="O56" s="284">
        <v>1</v>
      </c>
      <c r="P56" s="353">
        <f t="shared" si="9"/>
        <v>1</v>
      </c>
      <c r="Q56" s="353">
        <f t="shared" si="10"/>
        <v>52</v>
      </c>
      <c r="R56" s="354">
        <f t="shared" si="11"/>
        <v>52</v>
      </c>
      <c r="S56" s="355">
        <f t="shared" si="12"/>
        <v>52</v>
      </c>
      <c r="T56" s="341" t="s">
        <v>18</v>
      </c>
    </row>
    <row r="57" spans="2:20" ht="104.25" customHeight="1" thickBot="1">
      <c r="B57" s="391" t="s">
        <v>330</v>
      </c>
      <c r="C57" s="403">
        <v>1801002</v>
      </c>
      <c r="D57" s="397" t="s">
        <v>423</v>
      </c>
      <c r="E57" s="397" t="s">
        <v>15</v>
      </c>
      <c r="F57" s="397" t="s">
        <v>424</v>
      </c>
      <c r="G57" s="386" t="s">
        <v>43</v>
      </c>
      <c r="H57" s="386" t="s">
        <v>108</v>
      </c>
      <c r="I57" s="364" t="s">
        <v>44</v>
      </c>
      <c r="J57" s="342" t="s">
        <v>106</v>
      </c>
      <c r="K57" s="343">
        <v>1</v>
      </c>
      <c r="L57" s="283">
        <v>39753</v>
      </c>
      <c r="M57" s="283">
        <v>39872</v>
      </c>
      <c r="N57" s="351">
        <f t="shared" si="13"/>
        <v>17</v>
      </c>
      <c r="O57" s="344">
        <v>1</v>
      </c>
      <c r="P57" s="353">
        <f t="shared" si="9"/>
        <v>1</v>
      </c>
      <c r="Q57" s="353">
        <f t="shared" si="10"/>
        <v>17</v>
      </c>
      <c r="R57" s="354">
        <f t="shared" si="11"/>
        <v>17</v>
      </c>
      <c r="S57" s="355">
        <f t="shared" si="12"/>
        <v>17</v>
      </c>
      <c r="T57" s="345" t="s">
        <v>350</v>
      </c>
    </row>
    <row r="58" spans="2:20" ht="107.25" customHeight="1" thickBot="1">
      <c r="B58" s="408"/>
      <c r="C58" s="409"/>
      <c r="D58" s="398"/>
      <c r="E58" s="398"/>
      <c r="F58" s="398"/>
      <c r="G58" s="396"/>
      <c r="H58" s="396"/>
      <c r="I58" s="365" t="s">
        <v>107</v>
      </c>
      <c r="J58" s="346" t="s">
        <v>106</v>
      </c>
      <c r="K58" s="347">
        <v>1</v>
      </c>
      <c r="L58" s="348">
        <v>39753</v>
      </c>
      <c r="M58" s="348">
        <v>40025</v>
      </c>
      <c r="N58" s="352">
        <f t="shared" si="13"/>
        <v>38.857142857142854</v>
      </c>
      <c r="O58" s="349">
        <v>1</v>
      </c>
      <c r="P58" s="353">
        <f t="shared" si="9"/>
        <v>1</v>
      </c>
      <c r="Q58" s="353">
        <f t="shared" si="10"/>
        <v>38.857142857142854</v>
      </c>
      <c r="R58" s="354">
        <f t="shared" si="11"/>
        <v>38.857142857142854</v>
      </c>
      <c r="S58" s="355">
        <f t="shared" si="12"/>
        <v>38.857142857142854</v>
      </c>
      <c r="T58" s="350" t="s">
        <v>350</v>
      </c>
    </row>
    <row r="59" spans="2:20" ht="90" customHeight="1" thickBot="1">
      <c r="B59" s="392"/>
      <c r="C59" s="404"/>
      <c r="D59" s="399"/>
      <c r="E59" s="399"/>
      <c r="F59" s="399"/>
      <c r="G59" s="395"/>
      <c r="H59" s="395"/>
      <c r="I59" s="201" t="s">
        <v>45</v>
      </c>
      <c r="J59" s="202" t="s">
        <v>46</v>
      </c>
      <c r="K59" s="111">
        <v>1</v>
      </c>
      <c r="L59" s="97">
        <v>39753</v>
      </c>
      <c r="M59" s="97">
        <v>39872</v>
      </c>
      <c r="N59" s="251">
        <f t="shared" si="13"/>
        <v>17</v>
      </c>
      <c r="O59" s="252">
        <v>1</v>
      </c>
      <c r="P59" s="248">
        <f t="shared" si="9"/>
        <v>1</v>
      </c>
      <c r="Q59" s="248">
        <f t="shared" si="10"/>
        <v>17</v>
      </c>
      <c r="R59" s="249">
        <f t="shared" si="11"/>
        <v>17</v>
      </c>
      <c r="S59" s="250">
        <f t="shared" si="12"/>
        <v>17</v>
      </c>
      <c r="T59" s="81" t="s">
        <v>350</v>
      </c>
    </row>
    <row r="60" spans="2:20" ht="67.5" customHeight="1" thickBot="1">
      <c r="B60" s="391" t="s">
        <v>331</v>
      </c>
      <c r="C60" s="403">
        <v>1801002</v>
      </c>
      <c r="D60" s="397" t="s">
        <v>425</v>
      </c>
      <c r="E60" s="397" t="s">
        <v>426</v>
      </c>
      <c r="F60" s="397" t="s">
        <v>427</v>
      </c>
      <c r="G60" s="386" t="s">
        <v>47</v>
      </c>
      <c r="H60" s="386" t="s">
        <v>109</v>
      </c>
      <c r="I60" s="285" t="s">
        <v>110</v>
      </c>
      <c r="J60" s="285" t="s">
        <v>106</v>
      </c>
      <c r="K60" s="286">
        <v>1</v>
      </c>
      <c r="L60" s="287">
        <v>39753</v>
      </c>
      <c r="M60" s="288">
        <v>39872</v>
      </c>
      <c r="N60" s="251">
        <f t="shared" si="13"/>
        <v>17</v>
      </c>
      <c r="O60" s="289">
        <v>1</v>
      </c>
      <c r="P60" s="248">
        <f t="shared" si="9"/>
        <v>1</v>
      </c>
      <c r="Q60" s="248">
        <f t="shared" si="10"/>
        <v>17</v>
      </c>
      <c r="R60" s="249">
        <f t="shared" si="11"/>
        <v>17</v>
      </c>
      <c r="S60" s="250">
        <f t="shared" si="12"/>
        <v>17</v>
      </c>
      <c r="T60" s="80" t="s">
        <v>350</v>
      </c>
    </row>
    <row r="61" spans="2:20" ht="102" customHeight="1" thickBot="1">
      <c r="B61" s="408"/>
      <c r="C61" s="409"/>
      <c r="D61" s="398"/>
      <c r="E61" s="398"/>
      <c r="F61" s="398"/>
      <c r="G61" s="396"/>
      <c r="H61" s="396"/>
      <c r="I61" s="290" t="s">
        <v>111</v>
      </c>
      <c r="J61" s="291" t="s">
        <v>106</v>
      </c>
      <c r="K61" s="292">
        <v>1</v>
      </c>
      <c r="L61" s="293">
        <v>39768</v>
      </c>
      <c r="M61" s="294">
        <v>40025</v>
      </c>
      <c r="N61" s="251">
        <f t="shared" si="13"/>
        <v>36.714285714285715</v>
      </c>
      <c r="O61" s="284">
        <v>1</v>
      </c>
      <c r="P61" s="248">
        <f t="shared" si="9"/>
        <v>1</v>
      </c>
      <c r="Q61" s="248">
        <f t="shared" si="10"/>
        <v>36.714285714285715</v>
      </c>
      <c r="R61" s="249">
        <f t="shared" si="11"/>
        <v>36.714285714285715</v>
      </c>
      <c r="S61" s="250">
        <f t="shared" si="12"/>
        <v>36.714285714285715</v>
      </c>
      <c r="T61" s="81" t="s">
        <v>350</v>
      </c>
    </row>
    <row r="62" spans="2:20" ht="128.25" customHeight="1" thickBot="1">
      <c r="B62" s="392"/>
      <c r="C62" s="404"/>
      <c r="D62" s="399"/>
      <c r="E62" s="399"/>
      <c r="F62" s="399"/>
      <c r="G62" s="396"/>
      <c r="H62" s="396"/>
      <c r="I62" s="295" t="s">
        <v>117</v>
      </c>
      <c r="J62" s="295" t="s">
        <v>106</v>
      </c>
      <c r="K62" s="296">
        <v>1</v>
      </c>
      <c r="L62" s="297">
        <v>39768</v>
      </c>
      <c r="M62" s="297">
        <v>40025</v>
      </c>
      <c r="N62" s="251">
        <f t="shared" si="13"/>
        <v>36.714285714285715</v>
      </c>
      <c r="O62" s="298">
        <v>1</v>
      </c>
      <c r="P62" s="248">
        <f t="shared" si="9"/>
        <v>1</v>
      </c>
      <c r="Q62" s="248">
        <f t="shared" si="10"/>
        <v>36.714285714285715</v>
      </c>
      <c r="R62" s="249">
        <f t="shared" si="11"/>
        <v>36.714285714285715</v>
      </c>
      <c r="S62" s="250">
        <f t="shared" si="12"/>
        <v>36.714285714285715</v>
      </c>
      <c r="T62" s="81" t="s">
        <v>350</v>
      </c>
    </row>
    <row r="63" spans="2:20" ht="78.75" customHeight="1" thickBot="1">
      <c r="B63" s="391" t="s">
        <v>332</v>
      </c>
      <c r="C63" s="403">
        <v>1601002</v>
      </c>
      <c r="D63" s="397" t="s">
        <v>428</v>
      </c>
      <c r="E63" s="412" t="s">
        <v>429</v>
      </c>
      <c r="F63" s="412" t="s">
        <v>430</v>
      </c>
      <c r="G63" s="386" t="s">
        <v>124</v>
      </c>
      <c r="H63" s="386" t="s">
        <v>118</v>
      </c>
      <c r="I63" s="180" t="s">
        <v>119</v>
      </c>
      <c r="J63" s="180" t="s">
        <v>120</v>
      </c>
      <c r="K63" s="63">
        <v>1</v>
      </c>
      <c r="L63" s="107">
        <v>39753</v>
      </c>
      <c r="M63" s="107">
        <v>39872</v>
      </c>
      <c r="N63" s="248">
        <f t="shared" si="13"/>
        <v>17</v>
      </c>
      <c r="O63" s="254">
        <v>1</v>
      </c>
      <c r="P63" s="248">
        <f t="shared" si="9"/>
        <v>1</v>
      </c>
      <c r="Q63" s="248">
        <f t="shared" si="10"/>
        <v>17</v>
      </c>
      <c r="R63" s="249">
        <f t="shared" si="11"/>
        <v>17</v>
      </c>
      <c r="S63" s="250">
        <f t="shared" si="12"/>
        <v>17</v>
      </c>
      <c r="T63" s="80" t="s">
        <v>350</v>
      </c>
    </row>
    <row r="64" spans="2:20" ht="90" thickBot="1">
      <c r="B64" s="408"/>
      <c r="C64" s="409"/>
      <c r="D64" s="398"/>
      <c r="E64" s="413"/>
      <c r="F64" s="413"/>
      <c r="G64" s="411"/>
      <c r="H64" s="396"/>
      <c r="I64" s="181" t="s">
        <v>125</v>
      </c>
      <c r="J64" s="181" t="s">
        <v>121</v>
      </c>
      <c r="K64" s="65">
        <v>1</v>
      </c>
      <c r="L64" s="97">
        <v>39753</v>
      </c>
      <c r="M64" s="97">
        <v>39872</v>
      </c>
      <c r="N64" s="251">
        <f t="shared" si="13"/>
        <v>17</v>
      </c>
      <c r="O64" s="255">
        <v>1</v>
      </c>
      <c r="P64" s="248">
        <f t="shared" si="9"/>
        <v>1</v>
      </c>
      <c r="Q64" s="248">
        <f t="shared" si="10"/>
        <v>17</v>
      </c>
      <c r="R64" s="249">
        <f t="shared" si="11"/>
        <v>17</v>
      </c>
      <c r="S64" s="250">
        <f t="shared" si="12"/>
        <v>17</v>
      </c>
      <c r="T64" s="81" t="s">
        <v>350</v>
      </c>
    </row>
    <row r="65" spans="2:20" ht="120" customHeight="1" thickBot="1">
      <c r="B65" s="408"/>
      <c r="C65" s="409"/>
      <c r="D65" s="398"/>
      <c r="E65" s="413"/>
      <c r="F65" s="413"/>
      <c r="G65" s="181" t="s">
        <v>122</v>
      </c>
      <c r="H65" s="396"/>
      <c r="I65" s="280" t="s">
        <v>127</v>
      </c>
      <c r="J65" s="280" t="s">
        <v>126</v>
      </c>
      <c r="K65" s="299">
        <v>1</v>
      </c>
      <c r="L65" s="112">
        <v>39753</v>
      </c>
      <c r="M65" s="112">
        <v>39872</v>
      </c>
      <c r="N65" s="251">
        <f t="shared" si="13"/>
        <v>17</v>
      </c>
      <c r="O65" s="284">
        <v>1</v>
      </c>
      <c r="P65" s="248">
        <f t="shared" si="9"/>
        <v>1</v>
      </c>
      <c r="Q65" s="248">
        <f t="shared" si="10"/>
        <v>17</v>
      </c>
      <c r="R65" s="249">
        <f t="shared" si="11"/>
        <v>17</v>
      </c>
      <c r="S65" s="250">
        <f t="shared" si="12"/>
        <v>17</v>
      </c>
      <c r="T65" s="81" t="s">
        <v>350</v>
      </c>
    </row>
    <row r="66" spans="2:20" ht="150" customHeight="1" thickBot="1">
      <c r="B66" s="392"/>
      <c r="C66" s="409"/>
      <c r="D66" s="398"/>
      <c r="E66" s="414"/>
      <c r="F66" s="414"/>
      <c r="G66" s="204" t="s">
        <v>222</v>
      </c>
      <c r="H66" s="395"/>
      <c r="I66" s="205" t="s">
        <v>128</v>
      </c>
      <c r="J66" s="181" t="s">
        <v>129</v>
      </c>
      <c r="K66" s="65">
        <v>1</v>
      </c>
      <c r="L66" s="97">
        <v>39753</v>
      </c>
      <c r="M66" s="97">
        <v>40025</v>
      </c>
      <c r="N66" s="251">
        <f t="shared" si="13"/>
        <v>38.857142857142854</v>
      </c>
      <c r="O66" s="255">
        <v>1</v>
      </c>
      <c r="P66" s="248">
        <f t="shared" si="9"/>
        <v>1</v>
      </c>
      <c r="Q66" s="248">
        <f t="shared" si="10"/>
        <v>38.857142857142854</v>
      </c>
      <c r="R66" s="249">
        <f t="shared" si="11"/>
        <v>38.857142857142854</v>
      </c>
      <c r="S66" s="250">
        <f t="shared" si="12"/>
        <v>38.857142857142854</v>
      </c>
      <c r="T66" s="80" t="s">
        <v>350</v>
      </c>
    </row>
    <row r="67" spans="2:20" ht="111.75" customHeight="1" thickBot="1">
      <c r="B67" s="391" t="s">
        <v>333</v>
      </c>
      <c r="C67" s="393">
        <v>1801002</v>
      </c>
      <c r="D67" s="397" t="s">
        <v>431</v>
      </c>
      <c r="E67" s="397" t="s">
        <v>432</v>
      </c>
      <c r="F67" s="397" t="s">
        <v>433</v>
      </c>
      <c r="G67" s="386" t="s">
        <v>48</v>
      </c>
      <c r="H67" s="386" t="s">
        <v>132</v>
      </c>
      <c r="I67" s="182" t="s">
        <v>133</v>
      </c>
      <c r="J67" s="180" t="s">
        <v>134</v>
      </c>
      <c r="K67" s="66">
        <v>4</v>
      </c>
      <c r="L67" s="107">
        <v>39753</v>
      </c>
      <c r="M67" s="112">
        <v>40117</v>
      </c>
      <c r="N67" s="248">
        <f t="shared" si="13"/>
        <v>52</v>
      </c>
      <c r="O67" s="254">
        <v>4</v>
      </c>
      <c r="P67" s="248">
        <f t="shared" si="9"/>
        <v>1</v>
      </c>
      <c r="Q67" s="248">
        <f t="shared" si="10"/>
        <v>52</v>
      </c>
      <c r="R67" s="249">
        <f t="shared" si="11"/>
        <v>52</v>
      </c>
      <c r="S67" s="250">
        <f t="shared" si="12"/>
        <v>52</v>
      </c>
      <c r="T67" s="83" t="s">
        <v>135</v>
      </c>
    </row>
    <row r="68" spans="2:20" ht="123" customHeight="1" thickBot="1">
      <c r="B68" s="392"/>
      <c r="C68" s="394"/>
      <c r="D68" s="399"/>
      <c r="E68" s="399"/>
      <c r="F68" s="398"/>
      <c r="G68" s="419"/>
      <c r="H68" s="419"/>
      <c r="I68" s="203" t="s">
        <v>130</v>
      </c>
      <c r="J68" s="203" t="s">
        <v>131</v>
      </c>
      <c r="K68" s="67">
        <v>1</v>
      </c>
      <c r="L68" s="107">
        <v>39753</v>
      </c>
      <c r="M68" s="112">
        <v>40117</v>
      </c>
      <c r="N68" s="248">
        <f t="shared" si="13"/>
        <v>52</v>
      </c>
      <c r="O68" s="255">
        <v>1</v>
      </c>
      <c r="P68" s="248">
        <f t="shared" si="9"/>
        <v>1</v>
      </c>
      <c r="Q68" s="248">
        <f t="shared" si="10"/>
        <v>52</v>
      </c>
      <c r="R68" s="249">
        <f t="shared" si="11"/>
        <v>52</v>
      </c>
      <c r="S68" s="250">
        <f t="shared" si="12"/>
        <v>52</v>
      </c>
      <c r="T68" s="80" t="s">
        <v>350</v>
      </c>
    </row>
    <row r="69" spans="2:20" ht="109.5" customHeight="1" thickBot="1">
      <c r="B69" s="71" t="s">
        <v>334</v>
      </c>
      <c r="C69" s="69">
        <v>1903005</v>
      </c>
      <c r="D69" s="177" t="s">
        <v>434</v>
      </c>
      <c r="E69" s="177" t="s">
        <v>435</v>
      </c>
      <c r="F69" s="177" t="s">
        <v>16</v>
      </c>
      <c r="G69" s="185" t="s">
        <v>136</v>
      </c>
      <c r="H69" s="185" t="s">
        <v>137</v>
      </c>
      <c r="I69" s="185" t="s">
        <v>138</v>
      </c>
      <c r="J69" s="185" t="s">
        <v>232</v>
      </c>
      <c r="K69" s="113">
        <v>2</v>
      </c>
      <c r="L69" s="114">
        <v>39873</v>
      </c>
      <c r="M69" s="114">
        <v>40086</v>
      </c>
      <c r="N69" s="253">
        <f>(M69-L69)/7</f>
        <v>30.428571428571427</v>
      </c>
      <c r="O69" s="256">
        <v>2</v>
      </c>
      <c r="P69" s="248">
        <f aca="true" t="shared" si="14" ref="P69:P84">IF(O69=0,0,O69/K69)</f>
        <v>1</v>
      </c>
      <c r="Q69" s="248">
        <f aca="true" t="shared" si="15" ref="Q69:Q83">N69*P69</f>
        <v>30.428571428571427</v>
      </c>
      <c r="R69" s="249">
        <f aca="true" t="shared" si="16" ref="R69:R83">IF(M69&lt;=$H$10,Q69,0)</f>
        <v>30.428571428571427</v>
      </c>
      <c r="S69" s="250">
        <f aca="true" t="shared" si="17" ref="S69:S83">IF($H$10&gt;=M69,N69,0)</f>
        <v>30.428571428571427</v>
      </c>
      <c r="T69" s="89" t="s">
        <v>351</v>
      </c>
    </row>
    <row r="70" spans="2:20" ht="125.25" customHeight="1" thickBot="1">
      <c r="B70" s="391" t="s">
        <v>335</v>
      </c>
      <c r="C70" s="393">
        <v>1801004</v>
      </c>
      <c r="D70" s="397" t="s">
        <v>437</v>
      </c>
      <c r="E70" s="397" t="s">
        <v>435</v>
      </c>
      <c r="F70" s="397" t="s">
        <v>436</v>
      </c>
      <c r="G70" s="386" t="s">
        <v>140</v>
      </c>
      <c r="H70" s="300" t="s">
        <v>141</v>
      </c>
      <c r="I70" s="301" t="s">
        <v>139</v>
      </c>
      <c r="J70" s="301" t="s">
        <v>143</v>
      </c>
      <c r="K70" s="302">
        <v>4</v>
      </c>
      <c r="L70" s="115">
        <v>39933</v>
      </c>
      <c r="M70" s="115">
        <v>40086</v>
      </c>
      <c r="N70" s="253">
        <f>(M70-L70)/7</f>
        <v>21.857142857142858</v>
      </c>
      <c r="O70" s="303">
        <v>4</v>
      </c>
      <c r="P70" s="248">
        <f t="shared" si="14"/>
        <v>1</v>
      </c>
      <c r="Q70" s="248">
        <f t="shared" si="15"/>
        <v>21.857142857142858</v>
      </c>
      <c r="R70" s="249">
        <f t="shared" si="16"/>
        <v>21.857142857142858</v>
      </c>
      <c r="S70" s="250">
        <f t="shared" si="17"/>
        <v>21.857142857142858</v>
      </c>
      <c r="T70" s="83" t="s">
        <v>351</v>
      </c>
    </row>
    <row r="71" spans="2:20" ht="90" thickBot="1">
      <c r="B71" s="392"/>
      <c r="C71" s="394"/>
      <c r="D71" s="399"/>
      <c r="E71" s="399"/>
      <c r="F71" s="399"/>
      <c r="G71" s="395"/>
      <c r="H71" s="204"/>
      <c r="I71" s="184" t="s">
        <v>123</v>
      </c>
      <c r="J71" s="181" t="s">
        <v>142</v>
      </c>
      <c r="K71" s="96">
        <v>4</v>
      </c>
      <c r="L71" s="112">
        <v>39872</v>
      </c>
      <c r="M71" s="112">
        <v>40025</v>
      </c>
      <c r="N71" s="251">
        <f aca="true" t="shared" si="18" ref="N71:N82">(M71-L71)/7</f>
        <v>21.857142857142858</v>
      </c>
      <c r="O71" s="257">
        <v>4</v>
      </c>
      <c r="P71" s="248">
        <f t="shared" si="14"/>
        <v>1</v>
      </c>
      <c r="Q71" s="248">
        <f t="shared" si="15"/>
        <v>21.857142857142858</v>
      </c>
      <c r="R71" s="249">
        <f t="shared" si="16"/>
        <v>21.857142857142858</v>
      </c>
      <c r="S71" s="250">
        <f t="shared" si="17"/>
        <v>21.857142857142858</v>
      </c>
      <c r="T71" s="81" t="s">
        <v>350</v>
      </c>
    </row>
    <row r="72" spans="2:20" ht="77.25" thickBot="1">
      <c r="B72" s="70" t="s">
        <v>336</v>
      </c>
      <c r="C72" s="69">
        <v>1801002</v>
      </c>
      <c r="D72" s="206" t="s">
        <v>49</v>
      </c>
      <c r="E72" s="177" t="s">
        <v>438</v>
      </c>
      <c r="F72" s="177" t="s">
        <v>439</v>
      </c>
      <c r="G72" s="182" t="s">
        <v>186</v>
      </c>
      <c r="H72" s="182" t="s">
        <v>185</v>
      </c>
      <c r="I72" s="180" t="s">
        <v>187</v>
      </c>
      <c r="J72" s="180" t="s">
        <v>235</v>
      </c>
      <c r="K72" s="90">
        <v>38</v>
      </c>
      <c r="L72" s="114">
        <v>39753</v>
      </c>
      <c r="M72" s="114">
        <v>40117</v>
      </c>
      <c r="N72" s="258">
        <f t="shared" si="18"/>
        <v>52</v>
      </c>
      <c r="O72" s="254">
        <v>38</v>
      </c>
      <c r="P72" s="248">
        <f t="shared" si="14"/>
        <v>1</v>
      </c>
      <c r="Q72" s="248">
        <f t="shared" si="15"/>
        <v>52</v>
      </c>
      <c r="R72" s="249">
        <f t="shared" si="16"/>
        <v>52</v>
      </c>
      <c r="S72" s="250">
        <f t="shared" si="17"/>
        <v>52</v>
      </c>
      <c r="T72" s="80" t="s">
        <v>347</v>
      </c>
    </row>
    <row r="73" spans="2:20" ht="77.25" thickBot="1">
      <c r="B73" s="70" t="s">
        <v>337</v>
      </c>
      <c r="C73" s="69">
        <v>1701008</v>
      </c>
      <c r="D73" s="177" t="s">
        <v>440</v>
      </c>
      <c r="E73" s="177" t="s">
        <v>441</v>
      </c>
      <c r="F73" s="177" t="s">
        <v>442</v>
      </c>
      <c r="G73" s="190" t="s">
        <v>194</v>
      </c>
      <c r="H73" s="190" t="s">
        <v>195</v>
      </c>
      <c r="I73" s="207" t="s">
        <v>196</v>
      </c>
      <c r="J73" s="207" t="s">
        <v>197</v>
      </c>
      <c r="K73" s="113">
        <v>22</v>
      </c>
      <c r="L73" s="116">
        <v>39753</v>
      </c>
      <c r="M73" s="116">
        <v>40117</v>
      </c>
      <c r="N73" s="251">
        <f t="shared" si="18"/>
        <v>52</v>
      </c>
      <c r="O73" s="254">
        <v>22</v>
      </c>
      <c r="P73" s="248">
        <f t="shared" si="14"/>
        <v>1</v>
      </c>
      <c r="Q73" s="248">
        <f t="shared" si="15"/>
        <v>52</v>
      </c>
      <c r="R73" s="249">
        <f t="shared" si="16"/>
        <v>52</v>
      </c>
      <c r="S73" s="250">
        <f t="shared" si="17"/>
        <v>52</v>
      </c>
      <c r="T73" s="80" t="s">
        <v>19</v>
      </c>
    </row>
    <row r="74" spans="2:20" ht="39" thickBot="1">
      <c r="B74" s="391" t="s">
        <v>338</v>
      </c>
      <c r="C74" s="403">
        <v>1701008</v>
      </c>
      <c r="D74" s="397" t="s">
        <v>0</v>
      </c>
      <c r="E74" s="177" t="s">
        <v>1</v>
      </c>
      <c r="F74" s="416" t="s">
        <v>2</v>
      </c>
      <c r="G74" s="421" t="s">
        <v>50</v>
      </c>
      <c r="H74" s="421" t="s">
        <v>236</v>
      </c>
      <c r="I74" s="180" t="s">
        <v>145</v>
      </c>
      <c r="J74" s="180" t="s">
        <v>144</v>
      </c>
      <c r="K74" s="102">
        <v>2</v>
      </c>
      <c r="L74" s="115">
        <v>39753</v>
      </c>
      <c r="M74" s="115">
        <v>39995</v>
      </c>
      <c r="N74" s="248">
        <f t="shared" si="18"/>
        <v>34.57142857142857</v>
      </c>
      <c r="O74" s="254">
        <v>2</v>
      </c>
      <c r="P74" s="248">
        <f t="shared" si="14"/>
        <v>1</v>
      </c>
      <c r="Q74" s="248">
        <f t="shared" si="15"/>
        <v>34.57142857142857</v>
      </c>
      <c r="R74" s="249">
        <f t="shared" si="16"/>
        <v>34.57142857142857</v>
      </c>
      <c r="S74" s="250">
        <f t="shared" si="17"/>
        <v>34.57142857142857</v>
      </c>
      <c r="T74" s="80" t="s">
        <v>350</v>
      </c>
    </row>
    <row r="75" spans="2:20" ht="141" thickBot="1">
      <c r="B75" s="408"/>
      <c r="C75" s="409"/>
      <c r="D75" s="398"/>
      <c r="E75" s="183"/>
      <c r="F75" s="417"/>
      <c r="G75" s="421"/>
      <c r="H75" s="421"/>
      <c r="I75" s="208" t="s">
        <v>51</v>
      </c>
      <c r="J75" s="198" t="s">
        <v>52</v>
      </c>
      <c r="K75" s="140">
        <v>1</v>
      </c>
      <c r="L75" s="97">
        <v>39753</v>
      </c>
      <c r="M75" s="97">
        <v>40117</v>
      </c>
      <c r="N75" s="251">
        <f t="shared" si="18"/>
        <v>52</v>
      </c>
      <c r="O75" s="252">
        <v>1</v>
      </c>
      <c r="P75" s="248">
        <f t="shared" si="14"/>
        <v>1</v>
      </c>
      <c r="Q75" s="248">
        <f t="shared" si="15"/>
        <v>52</v>
      </c>
      <c r="R75" s="249">
        <f t="shared" si="16"/>
        <v>52</v>
      </c>
      <c r="S75" s="250">
        <f t="shared" si="17"/>
        <v>52</v>
      </c>
      <c r="T75" s="85" t="s">
        <v>53</v>
      </c>
    </row>
    <row r="76" spans="2:20" ht="77.25" thickBot="1">
      <c r="B76" s="392"/>
      <c r="C76" s="404"/>
      <c r="D76" s="399"/>
      <c r="E76" s="183"/>
      <c r="F76" s="398"/>
      <c r="G76" s="422"/>
      <c r="H76" s="422"/>
      <c r="I76" s="184" t="s">
        <v>237</v>
      </c>
      <c r="J76" s="184" t="s">
        <v>146</v>
      </c>
      <c r="K76" s="117">
        <v>12</v>
      </c>
      <c r="L76" s="112">
        <v>39753</v>
      </c>
      <c r="M76" s="112">
        <v>40117</v>
      </c>
      <c r="N76" s="251">
        <f t="shared" si="18"/>
        <v>52</v>
      </c>
      <c r="O76" s="259">
        <v>12</v>
      </c>
      <c r="P76" s="248">
        <f t="shared" si="14"/>
        <v>1</v>
      </c>
      <c r="Q76" s="248">
        <f t="shared" si="15"/>
        <v>52</v>
      </c>
      <c r="R76" s="249">
        <f t="shared" si="16"/>
        <v>52</v>
      </c>
      <c r="S76" s="250">
        <f t="shared" si="17"/>
        <v>52</v>
      </c>
      <c r="T76" s="81" t="s">
        <v>350</v>
      </c>
    </row>
    <row r="77" spans="2:20" ht="77.25" thickBot="1">
      <c r="B77" s="391" t="s">
        <v>339</v>
      </c>
      <c r="C77" s="393">
        <v>1907001</v>
      </c>
      <c r="D77" s="397" t="s">
        <v>3</v>
      </c>
      <c r="E77" s="397" t="s">
        <v>4</v>
      </c>
      <c r="F77" s="397" t="s">
        <v>5</v>
      </c>
      <c r="G77" s="423" t="s">
        <v>204</v>
      </c>
      <c r="H77" s="386" t="s">
        <v>208</v>
      </c>
      <c r="I77" s="195" t="s">
        <v>205</v>
      </c>
      <c r="J77" s="195" t="s">
        <v>206</v>
      </c>
      <c r="K77" s="102">
        <v>12</v>
      </c>
      <c r="L77" s="103">
        <v>39753</v>
      </c>
      <c r="M77" s="103">
        <v>40117</v>
      </c>
      <c r="N77" s="248">
        <f t="shared" si="18"/>
        <v>52</v>
      </c>
      <c r="O77" s="254">
        <v>12</v>
      </c>
      <c r="P77" s="248">
        <f t="shared" si="14"/>
        <v>1</v>
      </c>
      <c r="Q77" s="248">
        <f t="shared" si="15"/>
        <v>52</v>
      </c>
      <c r="R77" s="249">
        <f t="shared" si="16"/>
        <v>52</v>
      </c>
      <c r="S77" s="250">
        <f t="shared" si="17"/>
        <v>52</v>
      </c>
      <c r="T77" s="80" t="s">
        <v>348</v>
      </c>
    </row>
    <row r="78" spans="2:20" ht="51.75" thickBot="1">
      <c r="B78" s="392"/>
      <c r="C78" s="394"/>
      <c r="D78" s="399"/>
      <c r="E78" s="399"/>
      <c r="F78" s="399"/>
      <c r="G78" s="405"/>
      <c r="H78" s="405"/>
      <c r="I78" s="208" t="s">
        <v>207</v>
      </c>
      <c r="J78" s="181" t="s">
        <v>209</v>
      </c>
      <c r="K78" s="118">
        <v>3</v>
      </c>
      <c r="L78" s="119">
        <v>39753</v>
      </c>
      <c r="M78" s="119">
        <v>40117</v>
      </c>
      <c r="N78" s="251">
        <f t="shared" si="18"/>
        <v>52</v>
      </c>
      <c r="O78" s="260">
        <v>3</v>
      </c>
      <c r="P78" s="248">
        <f t="shared" si="14"/>
        <v>1</v>
      </c>
      <c r="Q78" s="248">
        <f t="shared" si="15"/>
        <v>52</v>
      </c>
      <c r="R78" s="249">
        <f t="shared" si="16"/>
        <v>52</v>
      </c>
      <c r="S78" s="250">
        <f t="shared" si="17"/>
        <v>52</v>
      </c>
      <c r="T78" s="81" t="s">
        <v>348</v>
      </c>
    </row>
    <row r="79" spans="2:20" ht="115.5" thickBot="1">
      <c r="B79" s="70" t="s">
        <v>340</v>
      </c>
      <c r="C79" s="69">
        <v>1907001</v>
      </c>
      <c r="D79" s="177" t="s">
        <v>6</v>
      </c>
      <c r="E79" s="177" t="s">
        <v>7</v>
      </c>
      <c r="F79" s="177" t="s">
        <v>8</v>
      </c>
      <c r="G79" s="190" t="s">
        <v>74</v>
      </c>
      <c r="H79" s="190" t="s">
        <v>77</v>
      </c>
      <c r="I79" s="197" t="s">
        <v>75</v>
      </c>
      <c r="J79" s="197" t="s">
        <v>76</v>
      </c>
      <c r="K79" s="90">
        <v>1</v>
      </c>
      <c r="L79" s="91">
        <v>39753</v>
      </c>
      <c r="M79" s="91">
        <v>39994</v>
      </c>
      <c r="N79" s="248">
        <f t="shared" si="18"/>
        <v>34.42857142857143</v>
      </c>
      <c r="O79" s="261">
        <v>1</v>
      </c>
      <c r="P79" s="248">
        <f t="shared" si="14"/>
        <v>1</v>
      </c>
      <c r="Q79" s="248">
        <f t="shared" si="15"/>
        <v>34.42857142857143</v>
      </c>
      <c r="R79" s="249">
        <f t="shared" si="16"/>
        <v>34.42857142857143</v>
      </c>
      <c r="S79" s="250">
        <f t="shared" si="17"/>
        <v>34.42857142857143</v>
      </c>
      <c r="T79" s="87" t="s">
        <v>78</v>
      </c>
    </row>
    <row r="80" spans="2:20" ht="90" customHeight="1" thickBot="1">
      <c r="B80" s="70" t="s">
        <v>341</v>
      </c>
      <c r="C80" s="69">
        <v>1907001</v>
      </c>
      <c r="D80" s="177" t="s">
        <v>9</v>
      </c>
      <c r="E80" s="177" t="s">
        <v>17</v>
      </c>
      <c r="F80" s="177" t="s">
        <v>13</v>
      </c>
      <c r="G80" s="182" t="s">
        <v>96</v>
      </c>
      <c r="H80" s="182" t="s">
        <v>95</v>
      </c>
      <c r="I80" s="180" t="s">
        <v>233</v>
      </c>
      <c r="J80" s="180" t="s">
        <v>97</v>
      </c>
      <c r="K80" s="90">
        <v>3</v>
      </c>
      <c r="L80" s="91">
        <v>39753</v>
      </c>
      <c r="M80" s="91">
        <v>40117</v>
      </c>
      <c r="N80" s="248">
        <f t="shared" si="18"/>
        <v>52</v>
      </c>
      <c r="O80" s="254">
        <v>3</v>
      </c>
      <c r="P80" s="248">
        <f t="shared" si="14"/>
        <v>1</v>
      </c>
      <c r="Q80" s="248">
        <f t="shared" si="15"/>
        <v>52</v>
      </c>
      <c r="R80" s="249">
        <f t="shared" si="16"/>
        <v>52</v>
      </c>
      <c r="S80" s="250">
        <f t="shared" si="17"/>
        <v>52</v>
      </c>
      <c r="T80" s="80" t="s">
        <v>346</v>
      </c>
    </row>
    <row r="81" spans="2:20" ht="104.25" customHeight="1" thickBot="1">
      <c r="B81" s="70" t="s">
        <v>342</v>
      </c>
      <c r="C81" s="69">
        <v>1907001</v>
      </c>
      <c r="D81" s="177" t="s">
        <v>10</v>
      </c>
      <c r="E81" s="177" t="s">
        <v>412</v>
      </c>
      <c r="F81" s="177" t="s">
        <v>11</v>
      </c>
      <c r="G81" s="190" t="s">
        <v>64</v>
      </c>
      <c r="H81" s="190" t="s">
        <v>65</v>
      </c>
      <c r="I81" s="197" t="s">
        <v>210</v>
      </c>
      <c r="J81" s="197" t="s">
        <v>66</v>
      </c>
      <c r="K81" s="90">
        <v>4</v>
      </c>
      <c r="L81" s="91">
        <v>39753</v>
      </c>
      <c r="M81" s="91">
        <v>40117</v>
      </c>
      <c r="N81" s="248">
        <f t="shared" si="18"/>
        <v>52</v>
      </c>
      <c r="O81" s="307">
        <v>4</v>
      </c>
      <c r="P81" s="248">
        <f t="shared" si="14"/>
        <v>1</v>
      </c>
      <c r="Q81" s="248">
        <f t="shared" si="15"/>
        <v>52</v>
      </c>
      <c r="R81" s="249">
        <f t="shared" si="16"/>
        <v>52</v>
      </c>
      <c r="S81" s="250">
        <f t="shared" si="17"/>
        <v>52</v>
      </c>
      <c r="T81" s="83" t="s">
        <v>345</v>
      </c>
    </row>
    <row r="82" spans="2:21" ht="128.25" thickBot="1">
      <c r="B82" s="70" t="s">
        <v>343</v>
      </c>
      <c r="C82" s="69">
        <v>1907001</v>
      </c>
      <c r="D82" s="177" t="s">
        <v>12</v>
      </c>
      <c r="E82" s="177" t="s">
        <v>412</v>
      </c>
      <c r="F82" s="177" t="s">
        <v>13</v>
      </c>
      <c r="G82" s="190" t="s">
        <v>191</v>
      </c>
      <c r="H82" s="190" t="s">
        <v>192</v>
      </c>
      <c r="I82" s="197" t="s">
        <v>234</v>
      </c>
      <c r="J82" s="197" t="s">
        <v>193</v>
      </c>
      <c r="K82" s="90">
        <v>1</v>
      </c>
      <c r="L82" s="91">
        <v>39753</v>
      </c>
      <c r="M82" s="91">
        <v>40117</v>
      </c>
      <c r="N82" s="248">
        <f t="shared" si="18"/>
        <v>52</v>
      </c>
      <c r="O82" s="254">
        <v>1</v>
      </c>
      <c r="P82" s="248">
        <f t="shared" si="14"/>
        <v>1</v>
      </c>
      <c r="Q82" s="248">
        <f t="shared" si="15"/>
        <v>52</v>
      </c>
      <c r="R82" s="249">
        <f t="shared" si="16"/>
        <v>52</v>
      </c>
      <c r="S82" s="250">
        <f t="shared" si="17"/>
        <v>52</v>
      </c>
      <c r="T82" s="87" t="s">
        <v>347</v>
      </c>
      <c r="U82" s="57"/>
    </row>
    <row r="83" spans="2:20" ht="105" customHeight="1" thickBot="1">
      <c r="B83" s="70" t="s">
        <v>344</v>
      </c>
      <c r="C83" s="69">
        <v>1907001</v>
      </c>
      <c r="D83" s="177" t="s">
        <v>14</v>
      </c>
      <c r="E83" s="177" t="s">
        <v>412</v>
      </c>
      <c r="F83" s="177" t="s">
        <v>410</v>
      </c>
      <c r="G83" s="190" t="s">
        <v>64</v>
      </c>
      <c r="H83" s="190" t="s">
        <v>65</v>
      </c>
      <c r="I83" s="180" t="s">
        <v>210</v>
      </c>
      <c r="J83" s="197" t="s">
        <v>66</v>
      </c>
      <c r="K83" s="90">
        <v>4</v>
      </c>
      <c r="L83" s="91">
        <v>39753</v>
      </c>
      <c r="M83" s="91">
        <v>40117</v>
      </c>
      <c r="N83" s="248">
        <f>(M83-L83)/7</f>
        <v>52</v>
      </c>
      <c r="O83" s="307">
        <v>4</v>
      </c>
      <c r="P83" s="248">
        <f t="shared" si="14"/>
        <v>1</v>
      </c>
      <c r="Q83" s="248">
        <f t="shared" si="15"/>
        <v>52</v>
      </c>
      <c r="R83" s="249">
        <f t="shared" si="16"/>
        <v>52</v>
      </c>
      <c r="S83" s="250">
        <f t="shared" si="17"/>
        <v>52</v>
      </c>
      <c r="T83" s="83" t="s">
        <v>345</v>
      </c>
    </row>
    <row r="84" spans="2:20" ht="78.75" customHeight="1" thickBot="1">
      <c r="B84" s="241" t="s">
        <v>471</v>
      </c>
      <c r="C84" s="242">
        <v>1801002</v>
      </c>
      <c r="D84" s="243" t="s">
        <v>472</v>
      </c>
      <c r="E84" s="243" t="s">
        <v>473</v>
      </c>
      <c r="F84" s="243" t="s">
        <v>474</v>
      </c>
      <c r="G84" s="244" t="s">
        <v>475</v>
      </c>
      <c r="H84" s="244" t="s">
        <v>476</v>
      </c>
      <c r="I84" s="231" t="s">
        <v>477</v>
      </c>
      <c r="J84" s="232" t="s">
        <v>478</v>
      </c>
      <c r="K84" s="233">
        <v>1</v>
      </c>
      <c r="L84" s="234">
        <v>39948</v>
      </c>
      <c r="M84" s="234">
        <v>40117</v>
      </c>
      <c r="N84" s="262"/>
      <c r="O84" s="360">
        <v>1</v>
      </c>
      <c r="P84" s="262">
        <f t="shared" si="14"/>
        <v>1</v>
      </c>
      <c r="Q84" s="262"/>
      <c r="R84" s="263"/>
      <c r="S84" s="264"/>
      <c r="T84" s="235" t="s">
        <v>350</v>
      </c>
    </row>
    <row r="85" spans="2:20" ht="12.75" customHeight="1">
      <c r="B85" s="431" t="s">
        <v>479</v>
      </c>
      <c r="C85" s="433">
        <v>1801002</v>
      </c>
      <c r="D85" s="435" t="s">
        <v>480</v>
      </c>
      <c r="E85" s="435" t="s">
        <v>481</v>
      </c>
      <c r="F85" s="435" t="s">
        <v>482</v>
      </c>
      <c r="G85" s="194"/>
      <c r="H85" s="194"/>
      <c r="I85" s="194"/>
      <c r="J85" s="194"/>
      <c r="K85" s="237"/>
      <c r="L85" s="234"/>
      <c r="M85" s="234"/>
      <c r="N85" s="262"/>
      <c r="O85" s="359"/>
      <c r="P85" s="262"/>
      <c r="Q85" s="262"/>
      <c r="R85" s="263"/>
      <c r="S85" s="264"/>
      <c r="T85" s="238"/>
    </row>
    <row r="86" spans="2:20" ht="115.5" thickBot="1">
      <c r="B86" s="432"/>
      <c r="C86" s="434"/>
      <c r="D86" s="436"/>
      <c r="E86" s="436"/>
      <c r="F86" s="436"/>
      <c r="G86" s="193" t="s">
        <v>483</v>
      </c>
      <c r="H86" s="193" t="s">
        <v>484</v>
      </c>
      <c r="I86" s="193" t="s">
        <v>485</v>
      </c>
      <c r="J86" s="193" t="s">
        <v>486</v>
      </c>
      <c r="K86" s="239">
        <v>1</v>
      </c>
      <c r="L86" s="236">
        <v>39948</v>
      </c>
      <c r="M86" s="236">
        <v>40117</v>
      </c>
      <c r="N86" s="361"/>
      <c r="O86" s="363">
        <v>1</v>
      </c>
      <c r="P86" s="362"/>
      <c r="Q86" s="265"/>
      <c r="R86" s="266"/>
      <c r="S86" s="267"/>
      <c r="T86" s="240" t="s">
        <v>350</v>
      </c>
    </row>
    <row r="87" spans="14:20" s="37" customFormat="1" ht="13.5" thickTop="1">
      <c r="N87" s="153"/>
      <c r="O87" s="227"/>
      <c r="P87" s="155"/>
      <c r="Q87" s="156">
        <f>SUM(Q13:Q86)</f>
        <v>2319.4500260000004</v>
      </c>
      <c r="R87" s="156">
        <f>SUM(R13:R86)</f>
        <v>2319.4500260000004</v>
      </c>
      <c r="S87" s="155">
        <f>SUM(S13:S86)</f>
        <v>2396.142857142858</v>
      </c>
      <c r="T87" s="154"/>
    </row>
    <row r="88" spans="2:20" s="37" customFormat="1" ht="13.5" thickBot="1">
      <c r="B88" s="41"/>
      <c r="C88" s="41"/>
      <c r="D88" s="41"/>
      <c r="E88" s="41"/>
      <c r="F88" s="41"/>
      <c r="G88" s="41"/>
      <c r="H88" s="41"/>
      <c r="I88" s="41"/>
      <c r="J88" s="41"/>
      <c r="K88" s="41"/>
      <c r="L88" s="41"/>
      <c r="M88" s="41"/>
      <c r="N88" s="226"/>
      <c r="O88" s="228"/>
      <c r="P88" s="228"/>
      <c r="Q88" s="229"/>
      <c r="R88" s="230"/>
      <c r="S88" s="41"/>
      <c r="T88" s="227"/>
    </row>
    <row r="89" spans="2:48" s="37" customFormat="1" ht="138.75" customHeight="1" thickBot="1">
      <c r="B89" s="141">
        <v>1</v>
      </c>
      <c r="C89" s="141" t="s">
        <v>443</v>
      </c>
      <c r="D89" s="142" t="s">
        <v>463</v>
      </c>
      <c r="E89" s="143" t="s">
        <v>444</v>
      </c>
      <c r="F89" s="143" t="s">
        <v>445</v>
      </c>
      <c r="G89" s="143" t="s">
        <v>446</v>
      </c>
      <c r="H89" s="143" t="s">
        <v>447</v>
      </c>
      <c r="I89" s="143" t="s">
        <v>448</v>
      </c>
      <c r="J89" s="143" t="s">
        <v>449</v>
      </c>
      <c r="K89" s="144">
        <v>1</v>
      </c>
      <c r="L89" s="145"/>
      <c r="M89" s="151"/>
      <c r="N89" s="356">
        <f>(M89-L89)/7</f>
        <v>0</v>
      </c>
      <c r="O89" s="268">
        <v>1</v>
      </c>
      <c r="P89" s="248">
        <f>IF(O89=0,0,O89/K89)</f>
        <v>1</v>
      </c>
      <c r="Q89" s="248">
        <f>N89*P89</f>
        <v>0</v>
      </c>
      <c r="R89" s="249">
        <f>IF(M89&lt;=$H$10,Q89,0)</f>
        <v>0</v>
      </c>
      <c r="S89" s="250">
        <f>IF($H$10&gt;=M89,N89,0)</f>
        <v>0</v>
      </c>
      <c r="T89" s="157"/>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row>
    <row r="90" spans="2:48" s="37" customFormat="1" ht="115.5" thickBot="1">
      <c r="B90" s="141">
        <v>2</v>
      </c>
      <c r="C90" s="141" t="s">
        <v>450</v>
      </c>
      <c r="D90" s="147" t="s">
        <v>464</v>
      </c>
      <c r="E90" s="148" t="s">
        <v>451</v>
      </c>
      <c r="F90" s="148" t="s">
        <v>452</v>
      </c>
      <c r="G90" s="148" t="s">
        <v>453</v>
      </c>
      <c r="H90" s="148" t="s">
        <v>454</v>
      </c>
      <c r="I90" s="148" t="s">
        <v>455</v>
      </c>
      <c r="J90" s="148" t="s">
        <v>456</v>
      </c>
      <c r="K90" s="149">
        <v>1</v>
      </c>
      <c r="L90" s="150">
        <v>39539</v>
      </c>
      <c r="M90" s="171">
        <v>39813</v>
      </c>
      <c r="N90" s="357">
        <f>(M90-L90)/7</f>
        <v>39.142857142857146</v>
      </c>
      <c r="O90" s="256">
        <v>1</v>
      </c>
      <c r="P90" s="248">
        <f>IF(O90=0,0,O90/K90)</f>
        <v>1</v>
      </c>
      <c r="Q90" s="248">
        <f>N90*P90</f>
        <v>39.142857142857146</v>
      </c>
      <c r="R90" s="249">
        <f>IF(M90&lt;=$H$10,Q90,0)</f>
        <v>39.142857142857146</v>
      </c>
      <c r="S90" s="250">
        <f>IF($H$10&gt;=M90,N90,0)</f>
        <v>39.142857142857146</v>
      </c>
      <c r="T90" s="74"/>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row>
    <row r="91" spans="2:48" s="37" customFormat="1" ht="179.25" thickBot="1">
      <c r="B91" s="146">
        <v>3</v>
      </c>
      <c r="C91" s="146" t="s">
        <v>450</v>
      </c>
      <c r="D91" s="167" t="s">
        <v>465</v>
      </c>
      <c r="E91" s="168" t="s">
        <v>457</v>
      </c>
      <c r="F91" s="168" t="s">
        <v>458</v>
      </c>
      <c r="G91" s="168" t="s">
        <v>459</v>
      </c>
      <c r="H91" s="168" t="s">
        <v>460</v>
      </c>
      <c r="I91" s="168" t="s">
        <v>461</v>
      </c>
      <c r="J91" s="168" t="s">
        <v>462</v>
      </c>
      <c r="K91" s="169">
        <v>1</v>
      </c>
      <c r="L91" s="170"/>
      <c r="M91" s="152"/>
      <c r="N91" s="358">
        <f>(M91-L91)/7</f>
        <v>0</v>
      </c>
      <c r="O91" s="260">
        <v>1</v>
      </c>
      <c r="P91" s="248">
        <f>IF(O91=0,0,O91/K91)</f>
        <v>1</v>
      </c>
      <c r="Q91" s="248">
        <f>N91*P91</f>
        <v>0</v>
      </c>
      <c r="R91" s="249">
        <f>IF(M91&lt;=$H$10,Q91,0)</f>
        <v>0</v>
      </c>
      <c r="S91" s="250">
        <f>IF($H$10&gt;=M91,N91,0)</f>
        <v>0</v>
      </c>
      <c r="T91" s="22"/>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row>
    <row r="92" spans="2:48" s="37" customFormat="1" ht="13.5" thickTop="1">
      <c r="B92" s="1"/>
      <c r="C92" s="1"/>
      <c r="D92" s="1"/>
      <c r="E92" s="1"/>
      <c r="F92" s="1"/>
      <c r="G92" s="1"/>
      <c r="H92" s="1"/>
      <c r="I92" s="1"/>
      <c r="J92" s="1"/>
      <c r="K92" s="1"/>
      <c r="L92" s="1"/>
      <c r="M92" s="1"/>
      <c r="N92" s="1"/>
      <c r="O92" s="1"/>
      <c r="P92" s="1"/>
      <c r="Q92" s="210"/>
      <c r="R92" s="210"/>
      <c r="S92" s="209"/>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row>
    <row r="93" spans="2:48" s="37" customFormat="1" ht="12.7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row>
    <row r="94" spans="2:48" s="37" customFormat="1" ht="12.7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row>
    <row r="95" spans="2:48" s="37" customFormat="1" ht="12.7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row>
    <row r="96" spans="2:48" s="37" customFormat="1" ht="25.5" customHeight="1">
      <c r="B96" s="1"/>
      <c r="C96" s="1"/>
      <c r="D96" s="1"/>
      <c r="E96" s="1"/>
      <c r="F96" s="1"/>
      <c r="G96" s="420" t="s">
        <v>238</v>
      </c>
      <c r="H96" s="420"/>
      <c r="I96" s="1"/>
      <c r="J96" s="1"/>
      <c r="K96" s="1"/>
      <c r="L96" s="133"/>
      <c r="M96" s="134" t="s">
        <v>239</v>
      </c>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row>
    <row r="97" spans="2:48" s="37" customFormat="1" ht="12.75">
      <c r="B97" s="1"/>
      <c r="C97" s="1"/>
      <c r="D97" s="1"/>
      <c r="E97" s="1"/>
      <c r="F97" s="1"/>
      <c r="G97" s="415" t="s">
        <v>240</v>
      </c>
      <c r="H97" s="415"/>
      <c r="I97" s="1"/>
      <c r="J97" s="1"/>
      <c r="K97" s="1"/>
      <c r="L97" s="133"/>
      <c r="M97" s="136" t="s">
        <v>241</v>
      </c>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row>
    <row r="98" spans="2:48" s="37" customFormat="1" ht="24.75" customHeight="1">
      <c r="B98" s="1"/>
      <c r="C98" s="1"/>
      <c r="D98" s="1"/>
      <c r="E98" s="1"/>
      <c r="F98" s="1"/>
      <c r="G98" s="130"/>
      <c r="H98" s="1"/>
      <c r="I98" s="1"/>
      <c r="J98" s="1"/>
      <c r="K98" s="1"/>
      <c r="L98" s="418" t="s">
        <v>242</v>
      </c>
      <c r="M98" s="418"/>
      <c r="N98" s="418"/>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row>
    <row r="99" spans="2:48" s="37" customFormat="1" ht="12.7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row>
    <row r="100" spans="4:19" ht="12.75" customHeight="1">
      <c r="D100" s="1" t="s">
        <v>293</v>
      </c>
      <c r="N100" s="1"/>
      <c r="P100" s="1"/>
      <c r="Q100" s="1"/>
      <c r="R100" s="1"/>
      <c r="S100" s="1"/>
    </row>
    <row r="101" spans="4:10" ht="12.75">
      <c r="D101" s="55"/>
      <c r="E101" s="55"/>
      <c r="F101" s="55"/>
      <c r="G101" s="35"/>
      <c r="H101" s="35"/>
      <c r="I101" s="35"/>
      <c r="J101" s="35"/>
    </row>
    <row r="102" ht="12.75">
      <c r="D102" s="1" t="s">
        <v>294</v>
      </c>
    </row>
    <row r="104" spans="4:10" ht="12.75">
      <c r="D104" s="1" t="s">
        <v>295</v>
      </c>
      <c r="H104" s="158" t="s">
        <v>296</v>
      </c>
      <c r="I104" s="33"/>
      <c r="J104" s="165">
        <f>S87</f>
        <v>2396.142857142858</v>
      </c>
    </row>
    <row r="105" spans="4:10" ht="12.75">
      <c r="D105" s="1" t="s">
        <v>297</v>
      </c>
      <c r="H105" s="162" t="s">
        <v>298</v>
      </c>
      <c r="I105" s="163"/>
      <c r="J105" s="166">
        <f>SUM(N13:N86)</f>
        <v>2430.571428571429</v>
      </c>
    </row>
    <row r="107" spans="4:10" ht="12.75">
      <c r="D107" s="1" t="s">
        <v>299</v>
      </c>
      <c r="H107" s="158" t="s">
        <v>300</v>
      </c>
      <c r="I107" s="33"/>
      <c r="J107" s="159">
        <f>IF(R87=0,0,R87/J104)</f>
        <v>0.967993214213319</v>
      </c>
    </row>
    <row r="108" spans="8:10" ht="13.5" thickBot="1">
      <c r="H108" s="160"/>
      <c r="J108" s="161"/>
    </row>
    <row r="109" spans="4:10" ht="12.75">
      <c r="D109" s="1" t="s">
        <v>301</v>
      </c>
      <c r="H109" s="162" t="s">
        <v>302</v>
      </c>
      <c r="I109" s="163"/>
      <c r="J109" s="164">
        <f>IF(Q87=0,0,Q87/J105)</f>
        <v>0.9542817786528741</v>
      </c>
    </row>
    <row r="111" ht="12.75">
      <c r="C111" s="1" t="s">
        <v>303</v>
      </c>
    </row>
    <row r="112" spans="3:4" ht="12.75">
      <c r="C112" s="36"/>
      <c r="D112" s="1" t="s">
        <v>470</v>
      </c>
    </row>
    <row r="113" spans="3:4" ht="12.75">
      <c r="C113" s="37"/>
      <c r="D113" s="1" t="s">
        <v>304</v>
      </c>
    </row>
    <row r="114" spans="3:4" ht="12.75">
      <c r="C114" s="38"/>
      <c r="D114" s="1" t="s">
        <v>305</v>
      </c>
    </row>
    <row r="115" spans="3:4" ht="12.75">
      <c r="C115" s="39"/>
      <c r="D115" s="1" t="s">
        <v>306</v>
      </c>
    </row>
    <row r="120" spans="3:10" ht="12.75">
      <c r="C120" s="129"/>
      <c r="D120" s="130"/>
      <c r="E120" s="130"/>
      <c r="F120" s="130"/>
      <c r="G120" s="130"/>
      <c r="H120" s="131"/>
      <c r="I120" s="132"/>
      <c r="J120" s="131"/>
    </row>
    <row r="121" spans="3:10" ht="12.75">
      <c r="C121" s="129"/>
      <c r="D121" s="130"/>
      <c r="E121" s="130"/>
      <c r="F121" s="130"/>
      <c r="G121" s="130"/>
      <c r="H121" s="131"/>
      <c r="I121" s="132"/>
      <c r="J121" s="131"/>
    </row>
    <row r="122" spans="3:10" ht="12.75">
      <c r="C122" s="129"/>
      <c r="D122" s="130"/>
      <c r="E122" s="130"/>
      <c r="F122" s="130"/>
      <c r="G122" s="130"/>
      <c r="H122" s="131"/>
      <c r="I122" s="132"/>
      <c r="J122" s="131"/>
    </row>
    <row r="123" spans="3:10" ht="12.75">
      <c r="C123" s="133"/>
      <c r="G123" s="133"/>
      <c r="H123" s="130"/>
      <c r="I123" s="135"/>
      <c r="J123" s="130"/>
    </row>
    <row r="124" spans="3:10" ht="12.75">
      <c r="C124" s="133"/>
      <c r="G124" s="133"/>
      <c r="H124" s="130"/>
      <c r="I124" s="135"/>
      <c r="J124" s="130"/>
    </row>
    <row r="125" spans="3:10" ht="12.75">
      <c r="C125" s="129"/>
      <c r="G125" s="133"/>
      <c r="H125" s="130"/>
      <c r="I125" s="135"/>
      <c r="J125" s="130"/>
    </row>
  </sheetData>
  <sheetProtection/>
  <mergeCells count="166">
    <mergeCell ref="T17:T19"/>
    <mergeCell ref="M17:M19"/>
    <mergeCell ref="N17:N19"/>
    <mergeCell ref="O17:O19"/>
    <mergeCell ref="F63:F66"/>
    <mergeCell ref="H48:H50"/>
    <mergeCell ref="I17:I19"/>
    <mergeCell ref="J17:J19"/>
    <mergeCell ref="L17:L19"/>
    <mergeCell ref="K17:K19"/>
    <mergeCell ref="G55:G56"/>
    <mergeCell ref="G20:G21"/>
    <mergeCell ref="G29:G30"/>
    <mergeCell ref="H22:H25"/>
    <mergeCell ref="H34:H38"/>
    <mergeCell ref="H41:H42"/>
    <mergeCell ref="H55:H56"/>
    <mergeCell ref="H31:H32"/>
    <mergeCell ref="H44:H45"/>
    <mergeCell ref="F55:F56"/>
    <mergeCell ref="F57:F59"/>
    <mergeCell ref="C63:C66"/>
    <mergeCell ref="B63:B66"/>
    <mergeCell ref="B60:B62"/>
    <mergeCell ref="F44:F45"/>
    <mergeCell ref="C53:C54"/>
    <mergeCell ref="C57:C59"/>
    <mergeCell ref="B55:B56"/>
    <mergeCell ref="C46:C47"/>
    <mergeCell ref="F70:F71"/>
    <mergeCell ref="D60:D62"/>
    <mergeCell ref="D63:D66"/>
    <mergeCell ref="C74:C76"/>
    <mergeCell ref="B85:B86"/>
    <mergeCell ref="C85:C86"/>
    <mergeCell ref="D85:D86"/>
    <mergeCell ref="E85:E86"/>
    <mergeCell ref="F85:F86"/>
    <mergeCell ref="E41:E42"/>
    <mergeCell ref="E57:E59"/>
    <mergeCell ref="B77:B78"/>
    <mergeCell ref="B70:B71"/>
    <mergeCell ref="B74:B76"/>
    <mergeCell ref="E77:E78"/>
    <mergeCell ref="C48:C49"/>
    <mergeCell ref="B53:B54"/>
    <mergeCell ref="B48:B49"/>
    <mergeCell ref="C55:C56"/>
    <mergeCell ref="B44:B45"/>
    <mergeCell ref="B34:B38"/>
    <mergeCell ref="C44:C45"/>
    <mergeCell ref="B39:B40"/>
    <mergeCell ref="C34:C38"/>
    <mergeCell ref="C39:C40"/>
    <mergeCell ref="C41:C42"/>
    <mergeCell ref="B41:B42"/>
    <mergeCell ref="C28:C30"/>
    <mergeCell ref="C22:C24"/>
    <mergeCell ref="D17:D18"/>
    <mergeCell ref="D22:D24"/>
    <mergeCell ref="B28:B30"/>
    <mergeCell ref="C20:C21"/>
    <mergeCell ref="B31:B32"/>
    <mergeCell ref="C31:C32"/>
    <mergeCell ref="B15:B16"/>
    <mergeCell ref="B17:B18"/>
    <mergeCell ref="C17:C18"/>
    <mergeCell ref="C15:C16"/>
    <mergeCell ref="D15:D16"/>
    <mergeCell ref="D1:S1"/>
    <mergeCell ref="D2:S2"/>
    <mergeCell ref="D3:S3"/>
    <mergeCell ref="D8:G8"/>
    <mergeCell ref="F15:F16"/>
    <mergeCell ref="E13:E14"/>
    <mergeCell ref="D13:D14"/>
    <mergeCell ref="G34:G38"/>
    <mergeCell ref="E17:E18"/>
    <mergeCell ref="F13:F14"/>
    <mergeCell ref="D31:D32"/>
    <mergeCell ref="G22:G25"/>
    <mergeCell ref="F28:F30"/>
    <mergeCell ref="F31:F32"/>
    <mergeCell ref="B20:B21"/>
    <mergeCell ref="B22:B24"/>
    <mergeCell ref="G31:G32"/>
    <mergeCell ref="E15:E16"/>
    <mergeCell ref="D10:G10"/>
    <mergeCell ref="E20:E21"/>
    <mergeCell ref="G13:G14"/>
    <mergeCell ref="G17:G19"/>
    <mergeCell ref="E22:E24"/>
    <mergeCell ref="F22:F24"/>
    <mergeCell ref="D48:D49"/>
    <mergeCell ref="E28:E30"/>
    <mergeCell ref="E34:E38"/>
    <mergeCell ref="F20:F21"/>
    <mergeCell ref="D28:D30"/>
    <mergeCell ref="E31:E32"/>
    <mergeCell ref="D20:D21"/>
    <mergeCell ref="F39:F40"/>
    <mergeCell ref="F34:F38"/>
    <mergeCell ref="F41:F42"/>
    <mergeCell ref="D53:D54"/>
    <mergeCell ref="D39:D40"/>
    <mergeCell ref="D41:D42"/>
    <mergeCell ref="D34:D38"/>
    <mergeCell ref="G41:G42"/>
    <mergeCell ref="E39:E40"/>
    <mergeCell ref="E44:E45"/>
    <mergeCell ref="F48:F50"/>
    <mergeCell ref="E53:E54"/>
    <mergeCell ref="G53:G54"/>
    <mergeCell ref="L98:N98"/>
    <mergeCell ref="H67:H68"/>
    <mergeCell ref="G96:H96"/>
    <mergeCell ref="G74:G76"/>
    <mergeCell ref="H74:H76"/>
    <mergeCell ref="G67:G68"/>
    <mergeCell ref="G77:G78"/>
    <mergeCell ref="G63:G64"/>
    <mergeCell ref="E63:E66"/>
    <mergeCell ref="H57:H59"/>
    <mergeCell ref="H53:H54"/>
    <mergeCell ref="G97:H97"/>
    <mergeCell ref="E60:E62"/>
    <mergeCell ref="F60:F62"/>
    <mergeCell ref="F74:F76"/>
    <mergeCell ref="H63:H66"/>
    <mergeCell ref="E70:E71"/>
    <mergeCell ref="D55:D56"/>
    <mergeCell ref="D57:D59"/>
    <mergeCell ref="G57:G59"/>
    <mergeCell ref="E48:E49"/>
    <mergeCell ref="F53:F54"/>
    <mergeCell ref="D77:D78"/>
    <mergeCell ref="D67:D68"/>
    <mergeCell ref="E67:E68"/>
    <mergeCell ref="D74:D76"/>
    <mergeCell ref="D70:D71"/>
    <mergeCell ref="B13:B14"/>
    <mergeCell ref="C13:C14"/>
    <mergeCell ref="H60:H62"/>
    <mergeCell ref="H77:H78"/>
    <mergeCell ref="C77:C78"/>
    <mergeCell ref="F77:F78"/>
    <mergeCell ref="B46:B47"/>
    <mergeCell ref="B57:B59"/>
    <mergeCell ref="C60:C62"/>
    <mergeCell ref="C67:C68"/>
    <mergeCell ref="D46:D47"/>
    <mergeCell ref="E46:E47"/>
    <mergeCell ref="F46:F47"/>
    <mergeCell ref="H46:H47"/>
    <mergeCell ref="D44:D45"/>
    <mergeCell ref="G44:G45"/>
    <mergeCell ref="H13:H14"/>
    <mergeCell ref="H20:H21"/>
    <mergeCell ref="H29:H30"/>
    <mergeCell ref="H17:H19"/>
    <mergeCell ref="B67:B68"/>
    <mergeCell ref="C70:C71"/>
    <mergeCell ref="G70:G71"/>
    <mergeCell ref="G60:G62"/>
    <mergeCell ref="F67:F68"/>
    <mergeCell ref="E55:E56"/>
  </mergeCells>
  <dataValidations count="2">
    <dataValidation type="decimal" operator="greaterThan" allowBlank="1" showErrorMessage="1" sqref="K15:K17 K99:K115 K92:K95 K87:K88 O87:O115 O20:O83 K79:K83 M50 L48:L51 K66:K76 K34:K62 K28:K32 K1:K11 K20:K26 O1:O17">
      <formula1>0</formula1>
    </dataValidation>
    <dataValidation type="decimal" operator="greaterThan" allowBlank="1" showErrorMessage="1" sqref="K77:K78 K84:K86 K33 K13:K14 K27 O84 O86">
      <formula1>0</formula1>
    </dataValidation>
  </dataValidations>
  <printOptions horizontalCentered="1" verticalCentered="1"/>
  <pageMargins left="0.51" right="0.1968503937007874" top="0.3937007874015748" bottom="0.3937007874015748" header="0" footer="0"/>
  <pageSetup fitToHeight="11" horizontalDpi="600" verticalDpi="600" orientation="landscape" paperSize="5" scale="55" r:id="rId3"/>
  <headerFooter alignWithMargins="0">
    <oddFooter>&amp;R&amp;P</oddFooter>
  </headerFooter>
  <legacyDrawing r:id="rId2"/>
</worksheet>
</file>

<file path=xl/worksheets/sheet3.xml><?xml version="1.0" encoding="utf-8"?>
<worksheet xmlns="http://schemas.openxmlformats.org/spreadsheetml/2006/main" xmlns:r="http://schemas.openxmlformats.org/officeDocument/2006/relationships">
  <dimension ref="D13:D15"/>
  <sheetViews>
    <sheetView zoomScalePageLayoutView="0" workbookViewId="0" topLeftCell="A1">
      <selection activeCell="D15" sqref="D15"/>
    </sheetView>
  </sheetViews>
  <sheetFormatPr defaultColWidth="11.421875" defaultRowHeight="12.75"/>
  <sheetData>
    <row r="13" ht="12.75">
      <c r="D13">
        <v>40</v>
      </c>
    </row>
    <row r="14" ht="12.75">
      <c r="D14">
        <v>50</v>
      </c>
    </row>
    <row r="15" ht="12.75">
      <c r="D15">
        <f>+D13/D14</f>
        <v>0.8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amorales</cp:lastModifiedBy>
  <cp:lastPrinted>2010-01-15T16:26:39Z</cp:lastPrinted>
  <dcterms:created xsi:type="dcterms:W3CDTF">2003-11-14T08:59:56Z</dcterms:created>
  <dcterms:modified xsi:type="dcterms:W3CDTF">2010-07-14T19:55:34Z</dcterms:modified>
  <cp:category/>
  <cp:version/>
  <cp:contentType/>
  <cp:contentStatus/>
  <cp:revision>1</cp:revision>
</cp:coreProperties>
</file>