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5"/>
  </bookViews>
  <sheets>
    <sheet name="PAA 2017" sheetId="1" r:id="rId1"/>
    <sheet name="POLITICA 1" sheetId="2" r:id="rId2"/>
    <sheet name="POLITICA 2" sheetId="3" r:id="rId3"/>
    <sheet name="POLITICA 3" sheetId="4" r:id="rId4"/>
    <sheet name="POLITICA 4" sheetId="5" r:id="rId5"/>
    <sheet name="POLITICA 5"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0">'PAA 2017'!$B$1:$I$10</definedName>
    <definedName name="_xlnm.Print_Area" localSheetId="1">'POLITICA 1'!$B$1:$J$12</definedName>
    <definedName name="_xlnm.Print_Area" localSheetId="2">'POLITICA 2'!$B$1:$J$9</definedName>
    <definedName name="_xlnm.Print_Area" localSheetId="3">'POLITICA 3'!$B$1:$J$8</definedName>
    <definedName name="_xlnm.Print_Area" localSheetId="4">'POLITICA 4'!$B$1:$J$13</definedName>
    <definedName name="_xlnm.Print_Area" localSheetId="5">'POLITICA 5'!$B$1:$J$8</definedName>
    <definedName name="_xlnm.Print_Titles" localSheetId="1">'POLITICA 1'!$1:$5</definedName>
    <definedName name="_xlnm.Print_Titles" localSheetId="2">'POLITICA 2'!$1:$5</definedName>
    <definedName name="_xlnm.Print_Titles" localSheetId="3">'POLITICA 3'!$1:$6</definedName>
    <definedName name="_xlnm.Print_Titles" localSheetId="4">'POLITICA 4'!$1:$5</definedName>
    <definedName name="_xlnm.Print_Titles" localSheetId="5">'POLITICA 5'!$1:$6</definedName>
  </definedNames>
  <calcPr fullCalcOnLoad="1"/>
</workbook>
</file>

<file path=xl/sharedStrings.xml><?xml version="1.0" encoding="utf-8"?>
<sst xmlns="http://schemas.openxmlformats.org/spreadsheetml/2006/main" count="121" uniqueCount="72">
  <si>
    <t>INSTITUTO GEOGRÁFICO AGUSTÍN CODAZZI</t>
  </si>
  <si>
    <t>Peso</t>
  </si>
  <si>
    <t>Porcentaje de avance programado</t>
  </si>
  <si>
    <t>Porcentaje de avance ejecutado</t>
  </si>
  <si>
    <t>Indicador de cumplimiento</t>
  </si>
  <si>
    <t>No.</t>
  </si>
  <si>
    <t>Meta programada</t>
  </si>
  <si>
    <t>Descripción del avance</t>
  </si>
  <si>
    <t xml:space="preserve">TOTAL </t>
  </si>
  <si>
    <t>Responsable</t>
  </si>
  <si>
    <t xml:space="preserve">Fuente:  IGAC. Subdirecciones y Oficinas </t>
  </si>
  <si>
    <t xml:space="preserve">Diseño e implementación del Plan de Comunicaciones </t>
  </si>
  <si>
    <t>Realizar auditorias integrales, especiales, de calidad y seguimiento a nivel institucional</t>
  </si>
  <si>
    <t>Fortalecer la gestión de los recursos del PGN y propender por nuevos mecanismos de recaudo a través de los recursos propios.</t>
  </si>
  <si>
    <t>Conservación, mantenimiento y actualización de la infraestructura teleinformática a nivel nacional.</t>
  </si>
  <si>
    <t>Consolidado del  avance de las metas programadas por políticas del Plan de Acción Anual 2017</t>
  </si>
  <si>
    <t xml:space="preserve">OBJETIVO INSTITUCIONAL </t>
  </si>
  <si>
    <t>Fortalecer al Instituto como ente rector, autoridad y ejecutor determinante de politicas, metodologías y el marco normativo en materia geográfica.</t>
  </si>
  <si>
    <t xml:space="preserve">Brindar atención al ciudadano fomentando los mecanismos de participación y transparencia. </t>
  </si>
  <si>
    <t xml:space="preserve">Fortalecer las competencias laborales y comportamentales, así como el sentido de pertenencia y estimulos a los servidores teniendo en cuenta los principios del servicio público </t>
  </si>
  <si>
    <t>Facilitar y promover el acceso a los trámites, servicios e información geográfica que produce el Instituto, racionalizando y optimizando el uso de los recursos</t>
  </si>
  <si>
    <t xml:space="preserve">Optimizar la gestión financiera de recursos </t>
  </si>
  <si>
    <t>Proyectos PAA</t>
  </si>
  <si>
    <t xml:space="preserve">Proyectos Presupuestales </t>
  </si>
  <si>
    <t>520-1003-0001 Formación, actualización de la formación y conservación catastral a nivel nacional</t>
  </si>
  <si>
    <t>450-1003-0006 Levantamiento y actualización de la carta general del país</t>
  </si>
  <si>
    <t>213-1000-001 Proyecto plan nacional de producción geodésica Colombia</t>
  </si>
  <si>
    <t>410-1000-0010 Estudio e investigaciones geográficas para los procesos de planificación y ordenamiento territorial a nivel nacional</t>
  </si>
  <si>
    <t>450-1003-005 Apoyo inter-institucional a la Cancillería para trabajos relacionados con la demarcación de fronteras, estudios técnicos afines y conservación de las cuencas hidrograficas internacionales</t>
  </si>
  <si>
    <t xml:space="preserve">450-1003-003 Levantamiento de suelos, geomorfología y monitoreo de factores que afectan el recurso tierra en Colombia </t>
  </si>
  <si>
    <t>223-1000-0001 Fortalecimiento Comisión Colombiana del Espacio a Nivel Nacional</t>
  </si>
  <si>
    <t>450-1003-0001 Construcción de la Infraestructura Colombiana de datos espaciales</t>
  </si>
  <si>
    <t>410-1000-004 Investigación en sensores remotos y sistemas de información geografica</t>
  </si>
  <si>
    <t>310-1000-0004 Edición de información geográfica a nivel nacional</t>
  </si>
  <si>
    <t>310- 1000-0005 Capacitación integral institucional de largo y mediano plazo y áreas de apoyo nacional.</t>
  </si>
  <si>
    <t>450-1003-0004 Investigación y prestación de servicios de información geográfica.</t>
  </si>
  <si>
    <t>1.1.1.1</t>
  </si>
  <si>
    <t>1.1.1.2</t>
  </si>
  <si>
    <t>1.1.3.1</t>
  </si>
  <si>
    <t>1.1.3.2</t>
  </si>
  <si>
    <t>1.1.3.3</t>
  </si>
  <si>
    <t>1.1.3.4</t>
  </si>
  <si>
    <t>1.1.3.5</t>
  </si>
  <si>
    <t>1.1.3.6</t>
  </si>
  <si>
    <t>1.1.3.7</t>
  </si>
  <si>
    <t>1.1.3.8</t>
  </si>
  <si>
    <t>2.2.1.1</t>
  </si>
  <si>
    <t>2.2.1.2</t>
  </si>
  <si>
    <t>2.2.1.3</t>
  </si>
  <si>
    <t>3.3.2.1</t>
  </si>
  <si>
    <t>4.4.1.1</t>
  </si>
  <si>
    <t>4.4.1.2</t>
  </si>
  <si>
    <t>Eficiencia administrativa y cero papel</t>
  </si>
  <si>
    <t>4.4.2.1</t>
  </si>
  <si>
    <t>Modernización Institucional (fase III)</t>
  </si>
  <si>
    <t>4.4.2.2</t>
  </si>
  <si>
    <t xml:space="preserve">Renovación y mantenimiento de equipo e infraestructura física del IGAC a nivel nacional </t>
  </si>
  <si>
    <t>4.4.3.1</t>
  </si>
  <si>
    <t>4.4.4.1</t>
  </si>
  <si>
    <t>Fortalecimiento y mejora de la gestión documental</t>
  </si>
  <si>
    <t>Programación y seguimiento a la Gestión Institucional</t>
  </si>
  <si>
    <t>5.5.1.1</t>
  </si>
  <si>
    <t>520-1000-0003 Renovación y mantenimiento de equipo e infraestructura fisica del IGAC a nivel nacional</t>
  </si>
  <si>
    <t>223- 1000-0002 Conservación mantenimiento y actualización de la infraestructura teleinformatica nacional</t>
  </si>
  <si>
    <t>450- 1003-0004 Investigación y prestación de servicios de información geográfica</t>
  </si>
  <si>
    <t>N.A</t>
  </si>
  <si>
    <t>Generación  de  información  catastral, interrelación catastro-registro e implementación del SNC.</t>
  </si>
  <si>
    <t>Realizar los avalúos administrativos y IVP de bienes inmuebles en el territorio nacional.</t>
  </si>
  <si>
    <t>Elaboración de Estudios  Geográficos.</t>
  </si>
  <si>
    <t xml:space="preserve">Investigación en sensores remotos y sistemas de información geográfica. </t>
  </si>
  <si>
    <t>Desarrollo de los planes de Talento Humano</t>
  </si>
  <si>
    <t xml:space="preserve">4.4.4.2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</si>
</sst>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_ * #,##0.00_ ;_ * \-#,##0.00_ ;_ * &quot;-&quot;??_ ;_ @_ "/>
    <numFmt numFmtId="188" formatCode="[$-240A]hh:mm:ss\ AM/PM"/>
    <numFmt numFmtId="189" formatCode="0.0%"/>
    <numFmt numFmtId="190" formatCode="0.000000000%"/>
  </numFmts>
  <fonts count="63">
    <font>
      <sz val="11"/>
      <color theme="1"/>
      <name val="Calibri"/>
      <family val="2"/>
    </font>
    <font>
      <sz val="11"/>
      <color indexed="8"/>
      <name val="Calibri"/>
      <family val="2"/>
    </font>
    <font>
      <b/>
      <sz val="12"/>
      <name val="Arial"/>
      <family val="2"/>
    </font>
    <font>
      <b/>
      <sz val="10"/>
      <name val="Arial"/>
      <family val="2"/>
    </font>
    <font>
      <b/>
      <sz val="8"/>
      <name val="Arial"/>
      <family val="2"/>
    </font>
    <font>
      <b/>
      <sz val="14"/>
      <name val="Arial"/>
      <family val="2"/>
    </font>
    <font>
      <b/>
      <i/>
      <sz val="12"/>
      <name val="Arial"/>
      <family val="2"/>
    </font>
    <font>
      <b/>
      <i/>
      <sz val="14"/>
      <name val="Arial"/>
      <family val="2"/>
    </font>
    <font>
      <sz val="14"/>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9"/>
      <name val="Calibri"/>
      <family val="2"/>
    </font>
    <font>
      <b/>
      <sz val="9"/>
      <name val="Calibri"/>
      <family val="2"/>
    </font>
    <font>
      <sz val="12"/>
      <name val="Calibri"/>
      <family val="2"/>
    </font>
    <font>
      <sz val="18"/>
      <name val="Calibri"/>
      <family val="2"/>
    </font>
    <font>
      <sz val="14"/>
      <name val="Calibri"/>
      <family val="2"/>
    </font>
    <font>
      <b/>
      <sz val="8"/>
      <name val="Calibri"/>
      <family val="2"/>
    </font>
    <font>
      <sz val="11"/>
      <name val="Calibri"/>
      <family val="2"/>
    </font>
    <font>
      <sz val="9"/>
      <color indexed="8"/>
      <name val="Calibri"/>
      <family val="2"/>
    </font>
    <font>
      <b/>
      <sz val="12"/>
      <name val="Calibri"/>
      <family val="2"/>
    </font>
    <font>
      <b/>
      <i/>
      <sz val="18"/>
      <name val="Calibri"/>
      <family val="2"/>
    </font>
    <font>
      <b/>
      <sz val="18"/>
      <name val="Calibri"/>
      <family val="2"/>
    </font>
    <font>
      <b/>
      <i/>
      <sz val="12"/>
      <name val="Calibri"/>
      <family val="2"/>
    </font>
    <font>
      <b/>
      <i/>
      <sz val="14"/>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8" tint="0.79997998476028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color indexed="8"/>
      </left>
      <right style="medium">
        <color indexed="8"/>
      </right>
      <top style="medium">
        <color indexed="8"/>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bottom style="medium"/>
    </border>
    <border>
      <left style="thin">
        <color indexed="8"/>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style="thin">
        <color indexed="8"/>
      </right>
      <top style="medium"/>
      <bottom>
        <color indexed="63"/>
      </bottom>
    </border>
    <border>
      <left>
        <color indexed="63"/>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top style="thin"/>
      <bottom style="thin"/>
    </border>
    <border>
      <left style="medium">
        <color indexed="8"/>
      </left>
      <right>
        <color indexed="63"/>
      </right>
      <top style="thin">
        <color indexed="8"/>
      </top>
      <bottom style="medium">
        <color indexed="8"/>
      </bottom>
    </border>
    <border>
      <left>
        <color indexed="63"/>
      </left>
      <right style="thin"/>
      <top>
        <color indexed="63"/>
      </top>
      <bottom style="thin"/>
    </border>
    <border>
      <left style="thin"/>
      <right style="thin"/>
      <top>
        <color indexed="63"/>
      </top>
      <bottom style="thin"/>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thin"/>
      <bottom style="medium"/>
    </border>
    <border>
      <left>
        <color indexed="63"/>
      </left>
      <right style="thin"/>
      <top style="medium"/>
      <bottom style="thin"/>
    </border>
    <border>
      <left>
        <color indexed="63"/>
      </left>
      <right style="thin"/>
      <top>
        <color indexed="63"/>
      </top>
      <bottom style="medium"/>
    </border>
    <border>
      <left style="thin"/>
      <right style="thin"/>
      <top style="thin"/>
      <bottom style="thin">
        <color indexed="8"/>
      </bottom>
    </border>
    <border>
      <left style="medium">
        <color indexed="8"/>
      </left>
      <right>
        <color indexed="63"/>
      </right>
      <top style="medium">
        <color indexed="8"/>
      </top>
      <bottom style="medium">
        <color indexed="8"/>
      </bottom>
    </border>
    <border>
      <left style="thin"/>
      <right style="thin">
        <color indexed="8"/>
      </right>
      <top style="thin"/>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style="thin"/>
      <top style="thin">
        <color indexed="8"/>
      </top>
      <bottom style="thin"/>
    </border>
    <border>
      <left style="thin">
        <color indexed="8"/>
      </left>
      <right style="thin"/>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border>
    <border>
      <left>
        <color indexed="63"/>
      </left>
      <right>
        <color indexed="63"/>
      </right>
      <top style="thin"/>
      <bottom style="thin">
        <color indexed="8"/>
      </bottom>
    </border>
    <border>
      <left>
        <color indexed="63"/>
      </left>
      <right>
        <color indexed="63"/>
      </right>
      <top>
        <color indexed="63"/>
      </top>
      <bottom style="thin"/>
    </border>
    <border>
      <left>
        <color indexed="63"/>
      </left>
      <right style="thin"/>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right/>
      <top/>
      <bottom style="medium">
        <color indexed="8"/>
      </bottom>
    </border>
    <border>
      <left/>
      <right style="thin">
        <color indexed="8"/>
      </right>
      <top/>
      <bottom style="medium">
        <color indexed="8"/>
      </bottom>
    </border>
    <border>
      <left/>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62">
    <xf numFmtId="0" fontId="0" fillId="0" borderId="0" xfId="0" applyFont="1" applyAlignment="1">
      <alignment/>
    </xf>
    <xf numFmtId="0" fontId="0" fillId="0" borderId="0" xfId="0" applyNumberFormat="1" applyAlignment="1">
      <alignment vertical="center"/>
    </xf>
    <xf numFmtId="10" fontId="0" fillId="0" borderId="0" xfId="0" applyNumberFormat="1" applyAlignment="1">
      <alignment vertical="center"/>
    </xf>
    <xf numFmtId="0" fontId="29" fillId="0" borderId="0" xfId="0" applyNumberFormat="1" applyFont="1" applyAlignment="1">
      <alignment vertical="center"/>
    </xf>
    <xf numFmtId="169" fontId="29" fillId="0" borderId="0" xfId="0" applyNumberFormat="1" applyFont="1" applyAlignment="1">
      <alignment vertical="center"/>
    </xf>
    <xf numFmtId="9" fontId="29"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29" fillId="0" borderId="10" xfId="0" applyNumberFormat="1" applyFont="1" applyBorder="1" applyAlignment="1">
      <alignment vertical="center"/>
    </xf>
    <xf numFmtId="10" fontId="29" fillId="0" borderId="0" xfId="0" applyNumberFormat="1" applyFont="1" applyAlignment="1">
      <alignment vertical="center"/>
    </xf>
    <xf numFmtId="10" fontId="29" fillId="0" borderId="0" xfId="55" applyNumberFormat="1" applyFont="1" applyFill="1" applyBorder="1" applyAlignment="1" applyProtection="1">
      <alignment vertical="center"/>
      <protection/>
    </xf>
    <xf numFmtId="0" fontId="29" fillId="0" borderId="0" xfId="0" applyNumberFormat="1" applyFont="1" applyAlignment="1">
      <alignment horizontal="left" vertical="center"/>
    </xf>
    <xf numFmtId="0" fontId="29" fillId="0" borderId="0" xfId="0" applyNumberFormat="1" applyFont="1" applyBorder="1" applyAlignment="1">
      <alignment vertical="center"/>
    </xf>
    <xf numFmtId="0" fontId="29" fillId="0" borderId="0" xfId="0" applyNumberFormat="1" applyFont="1" applyFill="1" applyAlignment="1">
      <alignment vertical="center"/>
    </xf>
    <xf numFmtId="0" fontId="3" fillId="33" borderId="11" xfId="0" applyNumberFormat="1" applyFont="1" applyFill="1" applyBorder="1" applyAlignment="1">
      <alignment horizontal="center" vertical="center" wrapText="1" shrinkToFit="1"/>
    </xf>
    <xf numFmtId="10" fontId="31" fillId="33" borderId="12" xfId="0" applyNumberFormat="1" applyFont="1" applyFill="1" applyBorder="1" applyAlignment="1">
      <alignment horizontal="center" vertical="center" wrapText="1"/>
    </xf>
    <xf numFmtId="10" fontId="31" fillId="33" borderId="13" xfId="0" applyNumberFormat="1" applyFont="1" applyFill="1" applyBorder="1" applyAlignment="1">
      <alignment horizontal="center" vertical="center" wrapText="1"/>
    </xf>
    <xf numFmtId="10" fontId="31"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shrinkToFit="1"/>
    </xf>
    <xf numFmtId="0" fontId="4" fillId="33" borderId="16" xfId="0" applyNumberFormat="1" applyFont="1" applyFill="1" applyBorder="1" applyAlignment="1">
      <alignment horizontal="center" vertical="center" wrapText="1" shrinkToFit="1"/>
    </xf>
    <xf numFmtId="10" fontId="4" fillId="33" borderId="16" xfId="55" applyNumberFormat="1" applyFont="1" applyFill="1" applyBorder="1" applyAlignment="1" applyProtection="1">
      <alignment horizontal="center" vertical="center" wrapText="1" shrinkToFit="1"/>
      <protection/>
    </xf>
    <xf numFmtId="10" fontId="4" fillId="33" borderId="16" xfId="0" applyNumberFormat="1" applyFont="1" applyFill="1" applyBorder="1" applyAlignment="1">
      <alignment horizontal="center" vertical="center" wrapText="1"/>
    </xf>
    <xf numFmtId="10" fontId="4" fillId="33" borderId="17"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shrinkToFit="1"/>
    </xf>
    <xf numFmtId="10" fontId="3" fillId="33" borderId="16" xfId="55" applyNumberFormat="1" applyFont="1" applyFill="1" applyBorder="1" applyAlignment="1" applyProtection="1">
      <alignment horizontal="center" vertical="center" wrapText="1" shrinkToFit="1"/>
      <protection/>
    </xf>
    <xf numFmtId="10" fontId="3" fillId="33" borderId="16" xfId="0" applyNumberFormat="1" applyFont="1" applyFill="1" applyBorder="1" applyAlignment="1">
      <alignment horizontal="center" vertical="center" wrapText="1"/>
    </xf>
    <xf numFmtId="10" fontId="3" fillId="33" borderId="17"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0" fontId="30" fillId="0" borderId="0" xfId="0" applyNumberFormat="1" applyFont="1" applyAlignment="1">
      <alignment horizontal="center" vertical="center"/>
    </xf>
    <xf numFmtId="0" fontId="32" fillId="0" borderId="0" xfId="0" applyNumberFormat="1" applyFont="1" applyAlignment="1">
      <alignment vertical="center"/>
    </xf>
    <xf numFmtId="0" fontId="33" fillId="0" borderId="0" xfId="0" applyNumberFormat="1" applyFont="1" applyAlignment="1">
      <alignment vertical="center"/>
    </xf>
    <xf numFmtId="169" fontId="33" fillId="0" borderId="0" xfId="0" applyNumberFormat="1" applyFont="1" applyAlignment="1">
      <alignment vertical="center"/>
    </xf>
    <xf numFmtId="0" fontId="32" fillId="0" borderId="0" xfId="0" applyNumberFormat="1" applyFont="1" applyFill="1" applyAlignment="1">
      <alignment vertical="center"/>
    </xf>
    <xf numFmtId="0" fontId="8" fillId="0" borderId="0" xfId="0" applyNumberFormat="1" applyFont="1" applyAlignment="1">
      <alignment vertical="center"/>
    </xf>
    <xf numFmtId="169" fontId="8" fillId="0" borderId="0" xfId="0" applyNumberFormat="1" applyFont="1" applyAlignment="1">
      <alignment vertical="center"/>
    </xf>
    <xf numFmtId="9" fontId="8" fillId="0" borderId="0" xfId="0" applyNumberFormat="1" applyFont="1" applyAlignment="1">
      <alignment horizontal="center" vertical="center"/>
    </xf>
    <xf numFmtId="0" fontId="34" fillId="0" borderId="0" xfId="0" applyNumberFormat="1" applyFont="1" applyAlignment="1">
      <alignment vertical="center"/>
    </xf>
    <xf numFmtId="0" fontId="35" fillId="0" borderId="0" xfId="0" applyNumberFormat="1" applyFont="1" applyAlignment="1">
      <alignment horizontal="center" vertical="center"/>
    </xf>
    <xf numFmtId="0" fontId="9" fillId="33" borderId="18"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xf>
    <xf numFmtId="0" fontId="9" fillId="33" borderId="20" xfId="0" applyNumberFormat="1" applyFont="1" applyFill="1" applyBorder="1" applyAlignment="1">
      <alignment horizontal="center" vertical="center" wrapText="1" shrinkToFit="1"/>
    </xf>
    <xf numFmtId="0" fontId="9" fillId="33" borderId="21"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10" fontId="9" fillId="33" borderId="21" xfId="0" applyNumberFormat="1" applyFont="1" applyFill="1" applyBorder="1" applyAlignment="1">
      <alignment horizontal="center" vertical="center"/>
    </xf>
    <xf numFmtId="10" fontId="9" fillId="33" borderId="22" xfId="0" applyNumberFormat="1" applyFont="1" applyFill="1" applyBorder="1" applyAlignment="1">
      <alignment horizontal="center" vertical="center"/>
    </xf>
    <xf numFmtId="10" fontId="9" fillId="33" borderId="23" xfId="0" applyNumberFormat="1" applyFont="1" applyFill="1" applyBorder="1" applyAlignment="1">
      <alignment horizontal="center" vertical="center"/>
    </xf>
    <xf numFmtId="0" fontId="10" fillId="6" borderId="23" xfId="0" applyNumberFormat="1" applyFont="1" applyFill="1" applyBorder="1" applyAlignment="1">
      <alignment horizontal="justify" vertical="center"/>
    </xf>
    <xf numFmtId="0" fontId="10" fillId="6" borderId="23" xfId="0" applyNumberFormat="1" applyFont="1" applyFill="1" applyBorder="1" applyAlignment="1">
      <alignment horizontal="justify" vertical="center" wrapText="1"/>
    </xf>
    <xf numFmtId="0" fontId="0" fillId="6" borderId="23" xfId="0" applyNumberFormat="1" applyFont="1" applyFill="1" applyBorder="1" applyAlignment="1">
      <alignment horizontal="center" vertical="center" wrapText="1"/>
    </xf>
    <xf numFmtId="9" fontId="0" fillId="6" borderId="23"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wrapText="1"/>
    </xf>
    <xf numFmtId="10" fontId="0" fillId="6" borderId="24"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xf>
    <xf numFmtId="0" fontId="10" fillId="6" borderId="23" xfId="0" applyNumberFormat="1" applyFont="1" applyFill="1" applyBorder="1" applyAlignment="1">
      <alignment vertical="center" wrapText="1"/>
    </xf>
    <xf numFmtId="0" fontId="36" fillId="6" borderId="23" xfId="0" applyNumberFormat="1" applyFont="1" applyFill="1" applyBorder="1" applyAlignment="1">
      <alignment horizontal="center" vertical="center" wrapText="1"/>
    </xf>
    <xf numFmtId="10" fontId="0" fillId="6" borderId="25" xfId="0" applyNumberFormat="1" applyFont="1" applyFill="1" applyBorder="1" applyAlignment="1">
      <alignment horizontal="center" vertical="center"/>
    </xf>
    <xf numFmtId="0" fontId="52" fillId="6" borderId="26" xfId="46" applyFill="1" applyBorder="1" applyAlignment="1" applyProtection="1">
      <alignment horizontal="center" vertical="center" wrapText="1"/>
      <protection/>
    </xf>
    <xf numFmtId="0" fontId="62" fillId="6" borderId="27" xfId="0" applyNumberFormat="1" applyFont="1" applyFill="1" applyBorder="1" applyAlignment="1">
      <alignment horizontal="center" vertical="center" wrapText="1"/>
    </xf>
    <xf numFmtId="0" fontId="62" fillId="6" borderId="27" xfId="0" applyNumberFormat="1" applyFont="1" applyFill="1" applyBorder="1" applyAlignment="1">
      <alignment horizontal="justify" vertical="center" wrapText="1"/>
    </xf>
    <xf numFmtId="0" fontId="62" fillId="6" borderId="28" xfId="0" applyNumberFormat="1" applyFont="1" applyFill="1" applyBorder="1" applyAlignment="1">
      <alignment horizontal="justify" vertical="top" wrapText="1"/>
    </xf>
    <xf numFmtId="10" fontId="62" fillId="6" borderId="28" xfId="0" applyNumberFormat="1" applyFont="1" applyFill="1" applyBorder="1" applyAlignment="1">
      <alignment horizontal="center" vertical="center" wrapText="1"/>
    </xf>
    <xf numFmtId="10" fontId="35" fillId="6" borderId="29" xfId="0" applyNumberFormat="1" applyFont="1" applyFill="1" applyBorder="1" applyAlignment="1">
      <alignment horizontal="center" vertical="center" wrapText="1"/>
    </xf>
    <xf numFmtId="0" fontId="62" fillId="6" borderId="27" xfId="0" applyNumberFormat="1" applyFont="1" applyFill="1" applyBorder="1" applyAlignment="1">
      <alignment horizontal="justify" vertical="top" wrapText="1"/>
    </xf>
    <xf numFmtId="10" fontId="62" fillId="6" borderId="27" xfId="0" applyNumberFormat="1" applyFont="1" applyFill="1" applyBorder="1" applyAlignment="1">
      <alignment horizontal="center" vertical="center" wrapText="1"/>
    </xf>
    <xf numFmtId="10" fontId="35" fillId="6" borderId="30" xfId="0" applyNumberFormat="1" applyFont="1" applyFill="1" applyBorder="1" applyAlignment="1">
      <alignment horizontal="center" vertical="center" wrapText="1"/>
    </xf>
    <xf numFmtId="10" fontId="30" fillId="34" borderId="27" xfId="0" applyNumberFormat="1" applyFont="1" applyFill="1" applyBorder="1" applyAlignment="1">
      <alignment horizontal="center" vertical="center" wrapText="1"/>
    </xf>
    <xf numFmtId="0" fontId="52" fillId="6" borderId="27" xfId="46" applyFill="1" applyBorder="1" applyAlignment="1" applyProtection="1">
      <alignment horizontal="center" vertical="center" wrapText="1"/>
      <protection/>
    </xf>
    <xf numFmtId="0" fontId="62" fillId="6" borderId="27" xfId="0" applyNumberFormat="1" applyFont="1" applyFill="1" applyBorder="1" applyAlignment="1">
      <alignment vertical="center" wrapText="1"/>
    </xf>
    <xf numFmtId="0" fontId="30" fillId="6" borderId="27" xfId="0" applyNumberFormat="1" applyFont="1" applyFill="1" applyBorder="1" applyAlignment="1">
      <alignment horizontal="justify" vertical="top" wrapText="1"/>
    </xf>
    <xf numFmtId="10" fontId="35" fillId="6" borderId="31" xfId="0" applyNumberFormat="1" applyFont="1" applyFill="1" applyBorder="1" applyAlignment="1">
      <alignment horizontal="center" vertical="center" wrapText="1"/>
    </xf>
    <xf numFmtId="0" fontId="52" fillId="6" borderId="0" xfId="46" applyFill="1" applyAlignment="1" applyProtection="1">
      <alignment horizontal="center" vertical="center" wrapText="1"/>
      <protection/>
    </xf>
    <xf numFmtId="10" fontId="31" fillId="6" borderId="32" xfId="0" applyNumberFormat="1" applyFont="1" applyFill="1" applyBorder="1" applyAlignment="1">
      <alignment horizontal="center" vertical="center" wrapText="1"/>
    </xf>
    <xf numFmtId="0" fontId="62" fillId="6" borderId="28" xfId="0" applyNumberFormat="1" applyFont="1" applyFill="1" applyBorder="1" applyAlignment="1">
      <alignment horizontal="justify" vertical="center" wrapText="1"/>
    </xf>
    <xf numFmtId="10" fontId="62" fillId="6" borderId="28" xfId="55" applyNumberFormat="1" applyFont="1" applyFill="1" applyBorder="1" applyAlignment="1">
      <alignment horizontal="center" vertical="center" wrapText="1"/>
    </xf>
    <xf numFmtId="10" fontId="62" fillId="6" borderId="27" xfId="55" applyNumberFormat="1" applyFont="1" applyFill="1" applyBorder="1" applyAlignment="1">
      <alignment horizontal="center" vertical="center" wrapText="1"/>
    </xf>
    <xf numFmtId="10" fontId="62" fillId="6" borderId="33" xfId="55" applyNumberFormat="1" applyFont="1" applyFill="1" applyBorder="1" applyAlignment="1">
      <alignment horizontal="center" vertical="center" wrapText="1"/>
    </xf>
    <xf numFmtId="0" fontId="62" fillId="6" borderId="34" xfId="0" applyNumberFormat="1" applyFont="1" applyFill="1" applyBorder="1" applyAlignment="1">
      <alignment horizontal="justify" vertical="center" wrapText="1"/>
    </xf>
    <xf numFmtId="0" fontId="9" fillId="33" borderId="35" xfId="0" applyNumberFormat="1" applyFont="1" applyFill="1" applyBorder="1" applyAlignment="1">
      <alignment horizontal="center" vertical="center" wrapText="1" shrinkToFit="1"/>
    </xf>
    <xf numFmtId="0" fontId="3" fillId="33" borderId="36" xfId="0" applyNumberFormat="1" applyFont="1" applyFill="1" applyBorder="1" applyAlignment="1">
      <alignment horizontal="center" vertical="center" wrapText="1" shrinkToFit="1"/>
    </xf>
    <xf numFmtId="0" fontId="3" fillId="33" borderId="37" xfId="0" applyNumberFormat="1" applyFont="1" applyFill="1" applyBorder="1" applyAlignment="1">
      <alignment horizontal="center" vertical="center" wrapText="1"/>
    </xf>
    <xf numFmtId="4" fontId="30" fillId="34" borderId="38" xfId="0" applyNumberFormat="1" applyFont="1" applyFill="1" applyBorder="1" applyAlignment="1">
      <alignment horizontal="center" vertical="center" wrapText="1" shrinkToFit="1"/>
    </xf>
    <xf numFmtId="0" fontId="29" fillId="33" borderId="39" xfId="0" applyNumberFormat="1" applyFont="1" applyFill="1" applyBorder="1" applyAlignment="1">
      <alignment vertical="center"/>
    </xf>
    <xf numFmtId="49" fontId="30" fillId="34" borderId="40" xfId="0" applyNumberFormat="1" applyFont="1" applyFill="1" applyBorder="1" applyAlignment="1">
      <alignment horizontal="center" vertical="center" wrapText="1" shrinkToFit="1"/>
    </xf>
    <xf numFmtId="0" fontId="62" fillId="6" borderId="41" xfId="0" applyNumberFormat="1" applyFont="1" applyFill="1" applyBorder="1" applyAlignment="1">
      <alignment horizontal="center" vertical="center" wrapText="1"/>
    </xf>
    <xf numFmtId="0" fontId="62" fillId="6" borderId="41" xfId="0" applyNumberFormat="1" applyFont="1" applyFill="1" applyBorder="1" applyAlignment="1">
      <alignment horizontal="justify" vertical="center" wrapText="1"/>
    </xf>
    <xf numFmtId="0" fontId="3" fillId="33" borderId="42" xfId="0" applyNumberFormat="1" applyFont="1" applyFill="1" applyBorder="1" applyAlignment="1">
      <alignment horizontal="center" vertical="center" wrapText="1" shrinkToFit="1"/>
    </xf>
    <xf numFmtId="0" fontId="3" fillId="33" borderId="43" xfId="0" applyNumberFormat="1" applyFont="1" applyFill="1" applyBorder="1" applyAlignment="1">
      <alignment horizontal="center" vertical="center" wrapText="1" shrinkToFit="1"/>
    </xf>
    <xf numFmtId="0" fontId="29" fillId="33" borderId="44" xfId="0" applyNumberFormat="1" applyFont="1" applyFill="1" applyBorder="1" applyAlignment="1">
      <alignment vertical="center"/>
    </xf>
    <xf numFmtId="49" fontId="30" fillId="34" borderId="45" xfId="0" applyNumberFormat="1" applyFont="1" applyFill="1" applyBorder="1" applyAlignment="1">
      <alignment horizontal="center" vertical="center" wrapText="1" shrinkToFit="1"/>
    </xf>
    <xf numFmtId="49" fontId="30" fillId="34" borderId="46" xfId="0" applyNumberFormat="1" applyFont="1" applyFill="1" applyBorder="1" applyAlignment="1">
      <alignment horizontal="center" vertical="center" wrapText="1" shrinkToFit="1"/>
    </xf>
    <xf numFmtId="10" fontId="62" fillId="6" borderId="41" xfId="55" applyNumberFormat="1" applyFont="1" applyFill="1" applyBorder="1" applyAlignment="1">
      <alignment horizontal="center" vertical="center" wrapText="1"/>
    </xf>
    <xf numFmtId="0" fontId="62" fillId="6" borderId="47" xfId="0" applyNumberFormat="1" applyFont="1" applyFill="1" applyBorder="1" applyAlignment="1">
      <alignment horizontal="justify" vertical="center" wrapText="1"/>
    </xf>
    <xf numFmtId="0" fontId="62" fillId="6" borderId="47" xfId="0" applyNumberFormat="1" applyFont="1" applyFill="1" applyBorder="1" applyAlignment="1">
      <alignment horizontal="justify" vertical="top" wrapText="1"/>
    </xf>
    <xf numFmtId="10" fontId="62" fillId="6" borderId="47" xfId="55" applyNumberFormat="1" applyFont="1" applyFill="1" applyBorder="1" applyAlignment="1">
      <alignment horizontal="center" vertical="center" wrapText="1"/>
    </xf>
    <xf numFmtId="0" fontId="29" fillId="33" borderId="48" xfId="0" applyNumberFormat="1" applyFont="1" applyFill="1" applyBorder="1" applyAlignment="1">
      <alignment vertical="center"/>
    </xf>
    <xf numFmtId="10" fontId="31" fillId="33" borderId="49"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29" fillId="6" borderId="50" xfId="0" applyNumberFormat="1" applyFont="1" applyFill="1" applyBorder="1" applyAlignment="1">
      <alignment horizontal="center" vertical="center" wrapText="1"/>
    </xf>
    <xf numFmtId="0" fontId="29" fillId="6" borderId="51" xfId="0" applyNumberFormat="1" applyFont="1" applyFill="1" applyBorder="1" applyAlignment="1">
      <alignment horizontal="center" vertical="center" wrapText="1"/>
    </xf>
    <xf numFmtId="0" fontId="29" fillId="6" borderId="52" xfId="0" applyNumberFormat="1" applyFont="1" applyFill="1" applyBorder="1" applyAlignment="1">
      <alignment horizontal="center" vertical="center"/>
    </xf>
    <xf numFmtId="0" fontId="29" fillId="6" borderId="53" xfId="0" applyNumberFormat="1" applyFont="1" applyFill="1" applyBorder="1" applyAlignment="1">
      <alignment horizontal="center" vertical="center"/>
    </xf>
    <xf numFmtId="0" fontId="29" fillId="6" borderId="54" xfId="0" applyNumberFormat="1" applyFont="1" applyFill="1" applyBorder="1" applyAlignment="1">
      <alignment horizontal="center" vertical="center" wrapText="1"/>
    </xf>
    <xf numFmtId="0" fontId="29" fillId="6" borderId="55" xfId="0" applyNumberFormat="1" applyFont="1" applyFill="1" applyBorder="1" applyAlignment="1">
      <alignment horizontal="center" vertical="center" wrapText="1"/>
    </xf>
    <xf numFmtId="0" fontId="29" fillId="6" borderId="52" xfId="0" applyNumberFormat="1" applyFont="1" applyFill="1" applyBorder="1" applyAlignment="1">
      <alignment horizontal="center" vertical="center" wrapText="1"/>
    </xf>
    <xf numFmtId="10" fontId="30" fillId="6" borderId="27" xfId="0" applyNumberFormat="1" applyFont="1" applyFill="1" applyBorder="1" applyAlignment="1">
      <alignment horizontal="justify" vertical="top" wrapText="1"/>
    </xf>
    <xf numFmtId="0" fontId="52" fillId="6" borderId="56" xfId="46" applyFill="1" applyBorder="1" applyAlignment="1" applyProtection="1">
      <alignment horizontal="center" vertical="center" wrapText="1"/>
      <protection/>
    </xf>
    <xf numFmtId="4" fontId="30" fillId="34" borderId="57" xfId="0" applyNumberFormat="1" applyFont="1" applyFill="1" applyBorder="1" applyAlignment="1">
      <alignment horizontal="center" vertical="center" wrapText="1" shrinkToFit="1"/>
    </xf>
    <xf numFmtId="0" fontId="29" fillId="6" borderId="51" xfId="0" applyNumberFormat="1" applyFont="1" applyFill="1" applyBorder="1" applyAlignment="1">
      <alignment horizontal="center" vertical="center" wrapText="1"/>
    </xf>
    <xf numFmtId="0" fontId="52" fillId="6" borderId="34" xfId="46" applyNumberFormat="1" applyFill="1" applyBorder="1" applyAlignment="1" applyProtection="1">
      <alignment horizontal="center" vertical="center" wrapText="1"/>
      <protection/>
    </xf>
    <xf numFmtId="0" fontId="3" fillId="33" borderId="58" xfId="0" applyNumberFormat="1" applyFont="1" applyFill="1" applyBorder="1" applyAlignment="1">
      <alignment horizontal="center" vertical="center" wrapText="1" shrinkToFit="1"/>
    </xf>
    <xf numFmtId="49" fontId="30" fillId="34" borderId="59" xfId="0" applyNumberFormat="1" applyFont="1" applyFill="1" applyBorder="1" applyAlignment="1">
      <alignment horizontal="center" vertical="center" wrapText="1" shrinkToFit="1"/>
    </xf>
    <xf numFmtId="4" fontId="30" fillId="34" borderId="26" xfId="0" applyNumberFormat="1" applyFont="1" applyFill="1" applyBorder="1" applyAlignment="1">
      <alignment horizontal="center" vertical="center" wrapText="1" shrinkToFit="1"/>
    </xf>
    <xf numFmtId="4" fontId="30" fillId="34" borderId="60" xfId="0" applyNumberFormat="1" applyFont="1" applyFill="1" applyBorder="1" applyAlignment="1">
      <alignment horizontal="center" vertical="center" wrapText="1" shrinkToFit="1"/>
    </xf>
    <xf numFmtId="49" fontId="30" fillId="34" borderId="61" xfId="0" applyNumberFormat="1" applyFont="1" applyFill="1" applyBorder="1" applyAlignment="1">
      <alignment horizontal="center" vertical="center" wrapText="1" shrinkToFit="1"/>
    </xf>
    <xf numFmtId="49" fontId="30" fillId="34" borderId="26" xfId="0" applyNumberFormat="1" applyFont="1" applyFill="1" applyBorder="1" applyAlignment="1">
      <alignment horizontal="center" vertical="center" wrapText="1" shrinkToFit="1"/>
    </xf>
    <xf numFmtId="0" fontId="62" fillId="6" borderId="45" xfId="0" applyNumberFormat="1" applyFont="1" applyFill="1" applyBorder="1" applyAlignment="1">
      <alignment horizontal="justify" vertical="center" wrapText="1"/>
    </xf>
    <xf numFmtId="0" fontId="62" fillId="6" borderId="38" xfId="0" applyNumberFormat="1" applyFont="1" applyFill="1" applyBorder="1" applyAlignment="1">
      <alignment horizontal="justify" vertical="center" wrapText="1"/>
    </xf>
    <xf numFmtId="0" fontId="62" fillId="6" borderId="62" xfId="0" applyNumberFormat="1" applyFont="1" applyFill="1" applyBorder="1" applyAlignment="1">
      <alignment horizontal="justify" vertical="center" wrapText="1"/>
    </xf>
    <xf numFmtId="0" fontId="62" fillId="6" borderId="40" xfId="0" applyNumberFormat="1" applyFont="1" applyFill="1" applyBorder="1" applyAlignment="1">
      <alignment horizontal="justify" vertical="center" wrapText="1"/>
    </xf>
    <xf numFmtId="0" fontId="52" fillId="6" borderId="52" xfId="46" applyFill="1" applyBorder="1" applyAlignment="1" applyProtection="1">
      <alignment horizontal="center" vertical="center" wrapText="1"/>
      <protection/>
    </xf>
    <xf numFmtId="0" fontId="52" fillId="6" borderId="52" xfId="46" applyNumberFormat="1" applyFill="1" applyBorder="1" applyAlignment="1" applyProtection="1">
      <alignment horizontal="center" vertical="center" wrapText="1"/>
      <protection/>
    </xf>
    <xf numFmtId="0" fontId="52" fillId="6" borderId="63" xfId="46" applyFill="1" applyBorder="1" applyAlignment="1" applyProtection="1">
      <alignment horizontal="center" vertical="center" wrapText="1"/>
      <protection/>
    </xf>
    <xf numFmtId="0" fontId="62" fillId="6" borderId="38" xfId="0" applyNumberFormat="1" applyFont="1" applyFill="1" applyBorder="1" applyAlignment="1">
      <alignment horizontal="center" vertical="center" wrapText="1"/>
    </xf>
    <xf numFmtId="4" fontId="30" fillId="34" borderId="52" xfId="0" applyNumberFormat="1" applyFont="1" applyFill="1" applyBorder="1" applyAlignment="1">
      <alignment horizontal="center" vertical="center" wrapText="1" shrinkToFit="1"/>
    </xf>
    <xf numFmtId="4" fontId="30" fillId="34" borderId="64" xfId="0" applyNumberFormat="1" applyFont="1" applyFill="1" applyBorder="1" applyAlignment="1">
      <alignment horizontal="center" vertical="center" wrapText="1" shrinkToFit="1"/>
    </xf>
    <xf numFmtId="0" fontId="52" fillId="6" borderId="64" xfId="46" applyFill="1" applyBorder="1" applyAlignment="1" applyProtection="1">
      <alignment horizontal="center" vertical="center" wrapText="1"/>
      <protection/>
    </xf>
    <xf numFmtId="0" fontId="62" fillId="6" borderId="64" xfId="0" applyNumberFormat="1" applyFont="1" applyFill="1" applyBorder="1" applyAlignment="1">
      <alignment horizontal="center" vertical="center" wrapText="1"/>
    </xf>
    <xf numFmtId="0" fontId="62" fillId="6" borderId="57" xfId="0" applyNumberFormat="1" applyFont="1" applyFill="1" applyBorder="1" applyAlignment="1">
      <alignment horizontal="justify" vertical="center" wrapText="1"/>
    </xf>
    <xf numFmtId="0" fontId="5"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0" fontId="10" fillId="0" borderId="24" xfId="0" applyNumberFormat="1" applyFont="1" applyFill="1" applyBorder="1" applyAlignment="1">
      <alignment horizontal="left" vertical="top" wrapText="1"/>
    </xf>
    <xf numFmtId="0" fontId="10" fillId="0" borderId="65" xfId="0" applyNumberFormat="1" applyFont="1" applyFill="1" applyBorder="1" applyAlignment="1">
      <alignment horizontal="left" vertical="top" wrapText="1"/>
    </xf>
    <xf numFmtId="0" fontId="10" fillId="0" borderId="66" xfId="0" applyNumberFormat="1" applyFont="1" applyFill="1" applyBorder="1" applyAlignment="1">
      <alignment horizontal="left" vertical="top" wrapText="1"/>
    </xf>
    <xf numFmtId="0" fontId="9" fillId="33" borderId="67" xfId="0" applyNumberFormat="1" applyFont="1" applyFill="1" applyBorder="1" applyAlignment="1">
      <alignment horizontal="center" vertical="center"/>
    </xf>
    <xf numFmtId="0" fontId="9" fillId="33" borderId="68" xfId="0" applyNumberFormat="1" applyFont="1" applyFill="1" applyBorder="1" applyAlignment="1">
      <alignment horizontal="center" vertical="center"/>
    </xf>
    <xf numFmtId="0" fontId="9" fillId="33" borderId="69" xfId="0" applyNumberFormat="1" applyFont="1" applyFill="1" applyBorder="1" applyAlignment="1">
      <alignment horizontal="center" vertical="center"/>
    </xf>
    <xf numFmtId="0" fontId="29" fillId="6" borderId="50" xfId="0" applyNumberFormat="1" applyFont="1" applyFill="1" applyBorder="1" applyAlignment="1">
      <alignment horizontal="center" vertical="center" wrapText="1"/>
    </xf>
    <xf numFmtId="0" fontId="29" fillId="6" borderId="51" xfId="0" applyNumberFormat="1" applyFont="1" applyFill="1" applyBorder="1" applyAlignment="1">
      <alignment horizontal="center" vertical="center" wrapText="1"/>
    </xf>
    <xf numFmtId="0" fontId="38" fillId="0" borderId="70" xfId="0" applyNumberFormat="1" applyFont="1" applyFill="1" applyBorder="1" applyAlignment="1">
      <alignment horizontal="center" vertical="center" wrapText="1"/>
    </xf>
    <xf numFmtId="0" fontId="31" fillId="33" borderId="71" xfId="0" applyNumberFormat="1" applyFont="1" applyFill="1" applyBorder="1" applyAlignment="1">
      <alignment horizontal="center" vertical="center" wrapText="1"/>
    </xf>
    <xf numFmtId="0" fontId="31" fillId="33" borderId="12"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7" fillId="0" borderId="0" xfId="0" applyNumberFormat="1" applyFont="1" applyAlignment="1">
      <alignment horizontal="center" vertical="center"/>
    </xf>
    <xf numFmtId="0" fontId="5" fillId="0" borderId="0" xfId="0" applyNumberFormat="1" applyFont="1" applyFill="1" applyBorder="1" applyAlignment="1">
      <alignment vertical="justify" wrapText="1"/>
    </xf>
    <xf numFmtId="49" fontId="31" fillId="33" borderId="71" xfId="0" applyNumberFormat="1" applyFont="1" applyFill="1" applyBorder="1" applyAlignment="1">
      <alignment horizontal="center" vertical="center" wrapText="1"/>
    </xf>
    <xf numFmtId="49" fontId="31" fillId="3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1" fontId="40" fillId="0" borderId="0" xfId="0" applyNumberFormat="1" applyFont="1" applyFill="1" applyBorder="1" applyAlignment="1">
      <alignment vertical="top" wrapText="1"/>
    </xf>
    <xf numFmtId="0" fontId="40" fillId="0" borderId="0" xfId="0" applyNumberFormat="1" applyFont="1" applyFill="1" applyBorder="1" applyAlignment="1">
      <alignment vertical="top" wrapText="1"/>
    </xf>
    <xf numFmtId="4" fontId="31" fillId="33" borderId="70" xfId="0" applyNumberFormat="1" applyFont="1" applyFill="1" applyBorder="1" applyAlignment="1">
      <alignment horizontal="center" vertical="center" wrapText="1"/>
    </xf>
    <xf numFmtId="4" fontId="31" fillId="33" borderId="71" xfId="0" applyNumberFormat="1" applyFont="1" applyFill="1" applyBorder="1" applyAlignment="1">
      <alignment horizontal="center" vertical="center" wrapText="1"/>
    </xf>
    <xf numFmtId="0" fontId="41"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42" fillId="0" borderId="0" xfId="0" applyNumberFormat="1" applyFont="1" applyFill="1" applyBorder="1" applyAlignment="1">
      <alignment horizontal="left" vertical="center" wrapText="1"/>
    </xf>
    <xf numFmtId="0" fontId="43" fillId="0" borderId="0" xfId="0" applyNumberFormat="1" applyFont="1" applyFill="1" applyBorder="1" applyAlignment="1">
      <alignment vertical="top" wrapText="1"/>
    </xf>
    <xf numFmtId="49" fontId="31" fillId="33" borderId="72"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8" fillId="0" borderId="0" xfId="0" applyNumberFormat="1" applyFont="1" applyFill="1" applyBorder="1" applyAlignment="1">
      <alignment vertical="top" wrapText="1"/>
    </xf>
    <xf numFmtId="0" fontId="41"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trimestre_I_BSC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o_trimestre_I_BSC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_trimestre_II_BSC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exo_trimestre_IV_BSC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exo_trimestre_II_BSC_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exo_trimestre_IV_BSC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exo_trimestre_II_BSC_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_trimestre_IV_BSC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DI 2013"/>
      <sheetName val="POLITICA 1"/>
      <sheetName val="POLITICA 2"/>
      <sheetName val="Estrategia 5.2"/>
      <sheetName val="Res estrat 5.2"/>
      <sheetName val="POLITICA 3"/>
      <sheetName val="POLITICA 4"/>
      <sheetName val="POLITICA 5"/>
    </sheetNames>
    <sheetDataSet>
      <sheetData sheetId="0">
        <row r="4">
          <cell r="B4" t="str">
            <v>POLITICA</v>
          </cell>
        </row>
        <row r="6">
          <cell r="B6" t="str">
            <v>2. Transparencia, Participación y Servicio al Ciudadano 
</v>
          </cell>
        </row>
      </sheetData>
      <sheetData sheetId="1">
        <row r="3">
          <cell r="D3" t="str">
            <v>1. Gestión Misional y de Gobierno
</v>
          </cell>
        </row>
      </sheetData>
      <sheetData sheetId="2">
        <row r="3">
          <cell r="D3" t="str">
            <v>2. Transparencia, Participación y Servicio al Ciudadano 
</v>
          </cell>
        </row>
      </sheetData>
      <sheetData sheetId="5">
        <row r="3">
          <cell r="D3" t="str">
            <v>3. Gestión del Talento Humano
</v>
          </cell>
        </row>
      </sheetData>
      <sheetData sheetId="6">
        <row r="3">
          <cell r="D3" t="str">
            <v>4. Eficiencia Administrativa
</v>
          </cell>
        </row>
      </sheetData>
      <sheetData sheetId="7">
        <row r="3">
          <cell r="D3" t="str">
            <v>5. Gestión Financiera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4">
          <cell r="B4" t="str">
            <v>POLITICA</v>
          </cell>
          <cell r="C4" t="str">
            <v>RESPONSABLES</v>
          </cell>
          <cell r="D4" t="str">
            <v>NÙMERO 
DE 
PROYECTOS</v>
          </cell>
          <cell r="E4" t="str">
            <v>PESO</v>
          </cell>
          <cell r="F4" t="str">
            <v>PORCENTAJE AVANCE PROGRAMADO</v>
          </cell>
          <cell r="G4" t="str">
            <v>PORCENTAJE AVANCE EJECUTADO</v>
          </cell>
          <cell r="H4" t="str">
            <v>INDICADOR
 DE CUMPLIMIENTO 
</v>
          </cell>
        </row>
        <row r="5">
          <cell r="B5" t="str">
            <v>1. Gestión Misional y de Gobierno
</v>
          </cell>
        </row>
        <row r="7">
          <cell r="B7" t="str">
            <v>3. Gestión del Talento Humano
</v>
          </cell>
        </row>
        <row r="8">
          <cell r="B8" t="str">
            <v>4. Eficiencia Administrativa
</v>
          </cell>
        </row>
        <row r="9">
          <cell r="B9" t="str">
            <v>5. Gestión Financiera
</v>
          </cell>
        </row>
      </sheetData>
      <sheetData sheetId="1">
        <row r="16">
          <cell r="G16">
            <v>0.1</v>
          </cell>
        </row>
      </sheetData>
      <sheetData sheetId="4">
        <row r="7">
          <cell r="C7" t="str">
            <v>Plan integral de difusión, promoción y mercadeo de productos y servicios geográficos del IGAC</v>
          </cell>
        </row>
      </sheetData>
      <sheetData sheetId="5">
        <row r="6">
          <cell r="D6" t="str">
            <v>Secretaría General</v>
          </cell>
        </row>
      </sheetData>
      <sheetData sheetId="7">
        <row r="6">
          <cell r="G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5">
          <cell r="D5">
            <v>10</v>
          </cell>
        </row>
        <row r="6">
          <cell r="D6">
            <v>3</v>
          </cell>
        </row>
        <row r="7">
          <cell r="D7">
            <v>1</v>
          </cell>
        </row>
        <row r="9">
          <cell r="D9">
            <v>1</v>
          </cell>
        </row>
      </sheetData>
      <sheetData sheetId="1">
        <row r="6">
          <cell r="G6">
            <v>0.1</v>
          </cell>
        </row>
        <row r="13">
          <cell r="G13">
            <v>0.1</v>
          </cell>
        </row>
        <row r="22">
          <cell r="G22">
            <v>0.1</v>
          </cell>
        </row>
        <row r="32">
          <cell r="G32">
            <v>0.1</v>
          </cell>
        </row>
        <row r="38">
          <cell r="G38">
            <v>0.1</v>
          </cell>
        </row>
        <row r="49">
          <cell r="G49">
            <v>0.1</v>
          </cell>
        </row>
        <row r="55">
          <cell r="G55">
            <v>0.1</v>
          </cell>
        </row>
        <row r="62">
          <cell r="G62">
            <v>0.1</v>
          </cell>
        </row>
        <row r="67">
          <cell r="G67">
            <v>0.1</v>
          </cell>
        </row>
      </sheetData>
      <sheetData sheetId="4">
        <row r="7">
          <cell r="G7">
            <v>0.3333</v>
          </cell>
        </row>
        <row r="16">
          <cell r="G16">
            <v>0.3334</v>
          </cell>
        </row>
        <row r="24">
          <cell r="G24">
            <v>0.3333</v>
          </cell>
        </row>
      </sheetData>
      <sheetData sheetId="5">
        <row r="6">
          <cell r="G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8">
          <cell r="E8">
            <v>0.2</v>
          </cell>
        </row>
      </sheetData>
      <sheetData sheetId="6">
        <row r="48">
          <cell r="G48">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5">
          <cell r="C5" t="str">
            <v>Subdirección de Catastro, Subdirección de Agrología, Subdirección de Geografía y Cartografía, Oficina CIAF.</v>
          </cell>
        </row>
        <row r="6">
          <cell r="C6" t="str">
            <v>Oficina de Difusión y Mercadeo, Secretaría General</v>
          </cell>
        </row>
        <row r="7">
          <cell r="C7" t="str">
            <v>Secretaria General</v>
          </cell>
        </row>
        <row r="9">
          <cell r="C9" t="str">
            <v>Subdirección de Catastro, Geografía y Cartografía, Agrología, CIAF</v>
          </cell>
        </row>
      </sheetData>
      <sheetData sheetId="1">
        <row r="6">
          <cell r="D6" t="str">
            <v>Subdirección de Catastro</v>
          </cell>
        </row>
        <row r="13">
          <cell r="D13" t="str">
            <v>Subdirección de Catastro</v>
          </cell>
        </row>
        <row r="16">
          <cell r="D16" t="str">
            <v>Subdirección de Geografía y Cartografía</v>
          </cell>
        </row>
        <row r="24">
          <cell r="D24" t="str">
            <v>Subdirección de Geografía y Cartografía</v>
          </cell>
        </row>
        <row r="39">
          <cell r="D39" t="str">
            <v>Subdirección de Geografía y Cartografía</v>
          </cell>
        </row>
        <row r="45">
          <cell r="D45" t="str">
            <v>Subdirección de Geografía y Cartografía</v>
          </cell>
        </row>
        <row r="56">
          <cell r="D56" t="str">
            <v>Subdirección de Agrología</v>
          </cell>
        </row>
        <row r="62">
          <cell r="D62" t="str">
            <v>Oficina CIAF</v>
          </cell>
        </row>
        <row r="69">
          <cell r="D69" t="str">
            <v>Oficina CIAF</v>
          </cell>
        </row>
        <row r="74">
          <cell r="D74" t="str">
            <v>Oficina CIAF</v>
          </cell>
        </row>
      </sheetData>
      <sheetData sheetId="4">
        <row r="7">
          <cell r="D7" t="str">
            <v>Oficina de Difusión y Mercadeo</v>
          </cell>
        </row>
        <row r="16">
          <cell r="D16" t="str">
            <v>Oficina de Difusión y Mercadeo</v>
          </cell>
        </row>
        <row r="24">
          <cell r="D24" t="str">
            <v>Secretaría General</v>
          </cell>
        </row>
      </sheetData>
      <sheetData sheetId="6">
        <row r="6">
          <cell r="D6" t="str">
            <v>Oficina de Control Interno</v>
          </cell>
        </row>
      </sheetData>
      <sheetData sheetId="7">
        <row r="6">
          <cell r="D6" t="str">
            <v>Oficina Asesora de Planeación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5">
          <cell r="E5">
            <v>0.35</v>
          </cell>
        </row>
        <row r="6">
          <cell r="E6">
            <v>0.15</v>
          </cell>
        </row>
        <row r="7">
          <cell r="E7">
            <v>0.1</v>
          </cell>
        </row>
        <row r="8">
          <cell r="C8" t="str">
            <v>Secretaría General, Oficina de Informática, Oficina Asesora de Planeación y Oficina de Control Interno</v>
          </cell>
          <cell r="D8">
            <v>7</v>
          </cell>
        </row>
        <row r="9">
          <cell r="E9">
            <v>0.2</v>
          </cell>
        </row>
        <row r="10">
          <cell r="B10" t="str">
            <v>TOTAL PAA 2017</v>
          </cell>
        </row>
      </sheetData>
      <sheetData sheetId="1">
        <row r="6">
          <cell r="E6" t="str">
            <v>Actualizar predios
Ralizar 965.382 mutaciones, 
Digitalizar 134.190 mutaciones vigencias anteriores.</v>
          </cell>
        </row>
        <row r="15">
          <cell r="E15" t="str">
            <v>Realizar 7.130 avalúos 
</v>
          </cell>
        </row>
        <row r="19">
          <cell r="C19" t="str">
            <v>Producción de cartografía básica digital.</v>
          </cell>
        </row>
        <row r="27">
          <cell r="C27" t="str">
            <v>Mantenimiento del Sistema de Referencia Geodésica.</v>
          </cell>
          <cell r="E27" t="str">
            <v>
1. Nivelación de la Red Vertical Nacional en 300 kilometros.
2. Densificación de puntos de la red geodésica nacional en 50 puntos.
3. Generación de datos Rinex resultado de las estaciones permanentes GNSS: 9.490 Rinex.</v>
          </cell>
        </row>
        <row r="48">
          <cell r="C48" t="str">
            <v>Apoyo interinstitucional para los requerimientos de la  Cancillería</v>
          </cell>
          <cell r="E48" t="str">
            <v>1. Atención de requerimientos de estudios técnicos  realizados por la Cancilleria para el tema fronterizo: Atención del 100% de la solicitudes recibidas.</v>
          </cell>
        </row>
        <row r="59">
          <cell r="C59" t="str">
            <v> Levantamiento de suelos, geomorfología y monitoreo de factores que afectan el recurso tierra en Colombia.</v>
          </cell>
          <cell r="E59" t="str">
            <v>Elaborar estudios semidetallados de suelos, AHT para fines multiples, análisis de suelos Misionales o por Convenios y Estudios de coberturas y conflictos del territorio, entre otros.</v>
          </cell>
        </row>
        <row r="65">
          <cell r="C65" t="str">
            <v>Fortalecimiento de la Comisión Colombiana del Espacio -CCE</v>
          </cell>
          <cell r="E65" t="str">
            <v>Desarrollar dos (2)  Proyectos de I+d+i en el uso de sensores remotos como apoyo al desarrollo sostenible del territorio nacional.
</v>
          </cell>
        </row>
        <row r="72">
          <cell r="C72" t="str">
            <v>Infraestructura Colombiana de Datos Espaciales ICDE</v>
          </cell>
          <cell r="E72" t="str">
            <v>
Estandarizar información geográfica en entidades que conforman la ICDE; y establecer parametros y lineamientos para la conformacion de IDES tematicas regionales</v>
          </cell>
        </row>
      </sheetData>
      <sheetData sheetId="4">
        <row r="16">
          <cell r="E16" t="str">
            <v>Implementar la estrategia de comunicación interna y externa para dar cumplimiento a lo establecido en el Plan de Comunicaciones 2017</v>
          </cell>
        </row>
        <row r="24">
          <cell r="C24" t="str">
            <v>Fortalecimiento del Servicio al Ciudadano</v>
          </cell>
          <cell r="E24" t="str">
            <v>Lograr la satisfacción de los usuarios del IGAC en un 88%.
Medir la oportunidad del 100% de las PQR de la vigencia.
Formular 1 programa de servicio al ciudadano.</v>
          </cell>
          <cell r="J24">
            <v>1</v>
          </cell>
        </row>
      </sheetData>
      <sheetData sheetId="5">
        <row r="6">
          <cell r="E6" t="str">
            <v>Capacitar por lo menos el 10% de los funcionarios de las Direcciones Territoriales, conforme al Plan Institucional de Capacitación.
Mantener la satisfacción de los funcionarios en las actividades de Bienestar Social sobre el 80%
Implementar 1 Sistema de</v>
          </cell>
        </row>
      </sheetData>
      <sheetData sheetId="6">
        <row r="6">
          <cell r="G6">
            <v>0.1429</v>
          </cell>
        </row>
        <row r="16">
          <cell r="G16">
            <v>0.142857143</v>
          </cell>
        </row>
        <row r="27">
          <cell r="G27">
            <v>0.142857143</v>
          </cell>
        </row>
        <row r="32">
          <cell r="G32">
            <v>0.142857143</v>
          </cell>
        </row>
        <row r="38">
          <cell r="G38">
            <v>0.142857143</v>
          </cell>
        </row>
      </sheetData>
      <sheetData sheetId="7">
        <row r="6">
          <cell r="E6" t="str">
            <v>1)Generar la obtención de ingresos por convenios por la suma de $ 39.229.000 desde las dependencias de Catastro, Agrología, Geografía y Cartografía y Gestión del conocimiento y SIG.
2) Realizar seguimiento y control a los recursos de ingresos por conveni</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1">
        <row r="19">
          <cell r="E19" t="str">
            <v>1. Ortofotomosaico escala 1:2.000 de 2.393 Has.
2. Actualización y mantenimiento de 2 bases de datos cartográficas de las escalas 1:500.000 y 1:100.000
3. Actualización y mantenimetno del BNI: Ingresar 10.000 imágnes
4. Cartografía escala 1:25.000: 2.000.</v>
          </cell>
        </row>
        <row r="42">
          <cell r="E42" t="str">
            <v>
1. Elaboración de 1 Mapa Turístico (Mapa de Rutas) y Diccionario Geográfico.
2. Generación de Documentos Técnicos de deslindes y  de Territorios Indigenas: Elaboración de 3 documentos.
3. Generación de Documentos de Metodologías de Ordenamiento territor</v>
          </cell>
        </row>
        <row r="65">
          <cell r="F65" t="str">
            <v>Actividad 1.Proyecto 1: Generación de anomalía de condiciones secas para el territorio colombiano para los días julianos 065 y 081 del año 2017 y finalización de documentos de la fase 2 y  3. Proyecto 2: Planteamiento de esquema metodológico preliminar pa</v>
          </cell>
        </row>
        <row r="72">
          <cell r="F72" t="str">
            <v>Actividad1.Se generó la 5ta versión del documento de decreto normativo de la ICDE para revisión de Secretaría General; se apoyó la implementación de estándares de Catalogación de Objetos y de Representación de la IDE Catatumbo;se gestionó y evaluó la cali</v>
          </cell>
        </row>
        <row r="77">
          <cell r="E77" t="str">
            <v>Realizar proyectos de I+D+i en Geomática, desarrollar procesos de transferencia presencial y virtual e implementar el plan estratégico de investigación 
Realizar mantenimiento a la plataforma existente  SIG- Nodo para el apoyo a la Política integral de T</v>
          </cell>
        </row>
      </sheetData>
      <sheetData sheetId="4">
        <row r="7">
          <cell r="E7" t="str">
            <v>Participación en 5 ferias y/o eventos, entrega de 2500 cartillas, conservación de 100 publicaciones, visitas a 2100 clientes del Igac a nivel nacional.</v>
          </cell>
        </row>
      </sheetData>
      <sheetData sheetId="6">
        <row r="6">
          <cell r="E6" t="str">
            <v>12 auditorias integrales, 10 de seguimiento, 2 ciclos de auditorias internas de calidad y otros seguimientos</v>
          </cell>
        </row>
        <row r="16">
          <cell r="D16" t="str">
            <v>Secretaría General</v>
          </cell>
          <cell r="E16" t="str">
            <v>Implementar 5 programas ambientales y estrategias de buenas practicas tendientes a la reduccion del papel; asi como ejecutar el plan de servicios generales.</v>
          </cell>
        </row>
        <row r="20">
          <cell r="D20" t="str">
            <v>Secretaría General</v>
          </cell>
          <cell r="E20" t="str">
            <v>Fase 3: Actualizar una propuesta de modernización institucional, acorde a los nuevos lineamientos de política publica.</v>
          </cell>
        </row>
        <row r="24">
          <cell r="D24" t="str">
            <v>Secretaría General</v>
          </cell>
          <cell r="E24" t="str">
            <v>Ejecutar 3 planes para el Mantenimiento y/o adecuación a Infraestructura Fisica, equipos y vehiculos.</v>
          </cell>
        </row>
        <row r="28">
          <cell r="D28" t="str">
            <v>Secretaría General</v>
          </cell>
          <cell r="E28" t="str">
            <v>Lograr el  77% en la implementación del Programa de Gestión Documental.</v>
          </cell>
        </row>
        <row r="33">
          <cell r="D33" t="str">
            <v>Oficina de Informática y Telecomunicaciones</v>
          </cell>
          <cell r="E33" t="str">
            <v>
Establecer la capacidad de arquitectura realizando un proyecto y dando respuesta a los conceptos a demanda. En gestión de proyectos TIC realizar un proyecto de evolución para el sistema SNC, uno para ICDE y uno para servicios web,  dar respuesta a los c</v>
          </cell>
        </row>
        <row r="38">
          <cell r="D38" t="str">
            <v>Oficina Asesora de Planeación</v>
          </cell>
          <cell r="E38" t="str">
            <v>1. Brindar asesoría presupuestal y de gestión de información Institucional
2. Fortalecer y sostener el Sistema de Gestión Iintegrado
3. Fortalecer, dinamizar y asisitir a través de la hoja de ruta 2017-2018 la Cooperación Internacional al Instituto.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3">
          <cell r="B3" t="str">
            <v>Corte a 31 de Diciembre de 2017</v>
          </cell>
        </row>
        <row r="5">
          <cell r="F5">
            <v>0.9999999999999999</v>
          </cell>
          <cell r="G5">
            <v>1.0361264</v>
          </cell>
        </row>
        <row r="6">
          <cell r="F6">
            <v>1</v>
          </cell>
          <cell r="G6">
            <v>1.009555711</v>
          </cell>
        </row>
        <row r="7">
          <cell r="F7">
            <v>1</v>
          </cell>
          <cell r="G7">
            <v>0.999</v>
          </cell>
        </row>
        <row r="8">
          <cell r="F8">
            <v>1.0000214294285499</v>
          </cell>
          <cell r="G8">
            <v>0.9991968964285499</v>
          </cell>
        </row>
        <row r="9">
          <cell r="F9">
            <v>0.9999999999999999</v>
          </cell>
          <cell r="G9">
            <v>0.72692242</v>
          </cell>
        </row>
      </sheetData>
      <sheetData sheetId="1">
        <row r="6">
          <cell r="F6" t="str">
            <v>En el cuarto trimestre se avanzó un 77,48% en el proceso de actualización catastral, se tenía programado para este trimestre el  35,7%, el avance se discrimina de la siguiente manera; se logró un avance del  28,35% en la etapa de alistamiento, 82,88% en R</v>
          </cell>
          <cell r="H6">
            <v>0.9999999999999999</v>
          </cell>
          <cell r="I6">
            <v>0.98265</v>
          </cell>
        </row>
        <row r="15">
          <cell r="F15" t="str">
            <v>Zonas: el número de solicitudes de modificaciones de Zonas Homogéneas Físicas y Geoeconómicas obedece a la demanda por parte de las direcciones territoriales. En el cuarto trimestre se recibieron 9 solicitudes de modificación de Zonas, de cuales fueron at</v>
          </cell>
          <cell r="H15">
            <v>1</v>
          </cell>
          <cell r="I15">
            <v>1.02962</v>
          </cell>
        </row>
        <row r="19">
          <cell r="F19" t="str">
            <v>En el cuarto trimestre del año se realizaron avances en las siguientes actividades: 1. Elaboración de cartografía básica a escala 1:25.000 - Política de Tierras: se realizaron avances en los siguientes procesos: captura de 225.089 has, control de calidad </v>
          </cell>
          <cell r="H19">
            <v>1</v>
          </cell>
          <cell r="I19">
            <v>1.0315</v>
          </cell>
        </row>
        <row r="27">
          <cell r="F27" t="str">
            <v>En el cuarto trimestre del año se realizaron avances en las siguientes actividades:1. Nivelación  de la Red Geodésica Vertical Nacional: Se realizó la nivelación de 47,85 Km  de la LINEA 11 Tramo Bucaramanga -San Alberto y 36,14 Kilómetros de la  LINEA 4 </v>
          </cell>
          <cell r="H27">
            <v>1</v>
          </cell>
          <cell r="I27">
            <v>1.317539</v>
          </cell>
        </row>
        <row r="42">
          <cell r="F42" t="str">
            <v>1. Actualización de Estudios Geográficos para el país: 1.1 Mapas temáticos: Se elaboraron 18 hojas de ruta (generación de archivos mxd), así mismo se realizó el control de calidad y la diagramación de los mapas de rutas, se realiza la entrega del producto</v>
          </cell>
        </row>
        <row r="48">
          <cell r="F48" t="str">
            <v>A segundo trimestre Se recibieron 18 solicitudes de cuencas internacionales, 5 solicitudes de incidentes fronterizos, 5 solicitudes de integración fronteriza y 6 solicitudes de demarcación fronteriza para un total de 34 solicitudes recibidas que se están </v>
          </cell>
          <cell r="H48">
            <v>1</v>
          </cell>
          <cell r="I48">
            <v>1</v>
          </cell>
        </row>
        <row r="59">
          <cell r="F59" t="str">
            <v>CATATUMBO: En el mes de diciembre se consolido la información de las carpetas del proyecto, se digitaron los perfiles de suelos descritos en la ultima fase de campo, se diligencio la base de datos V0 de 138 observaciones, se realizaron ajustes a la leyend</v>
          </cell>
          <cell r="H59">
            <v>1</v>
          </cell>
          <cell r="I59">
            <v>0.999955</v>
          </cell>
        </row>
        <row r="65">
          <cell r="H65">
            <v>1</v>
          </cell>
          <cell r="I65">
            <v>1</v>
          </cell>
        </row>
        <row r="72">
          <cell r="H72">
            <v>1</v>
          </cell>
          <cell r="I72">
            <v>1</v>
          </cell>
        </row>
        <row r="77">
          <cell r="F77" t="str">
            <v>Actividad 1. Proyecto 1:Cierre de comisión piloto con base en el Barrido Predial Masivo en el municipio de Agua de Dios, y análisis de resultados de los componentes físico, jurídico, social y económico. Proyecto 2: Presentación del avance del proyecto, de</v>
          </cell>
          <cell r="H77">
            <v>1</v>
          </cell>
          <cell r="I77">
            <v>1</v>
          </cell>
        </row>
      </sheetData>
      <sheetData sheetId="4">
        <row r="7">
          <cell r="F7" t="str">
            <v>1. ACTV 1: Durante el mes de Diciembre, La meta ya se encuentra cumplieda al 100%, durante el mes de diciembre no se reporta esta actividad.
2. ACTV. 2: En el marco de la gestión realizada para el cumplimiento de esta actividad, durante el mes de diciembr</v>
          </cell>
          <cell r="H7">
            <v>1</v>
          </cell>
          <cell r="I7">
            <v>1.02935</v>
          </cell>
        </row>
        <row r="16">
          <cell r="F16" t="str">
            <v> Con corte al mes de Diciembre, las actividades presentan un avance de cumplimiento del 8,33% para el periodo, es decir el 100% de lo programado para cada una de las actividades programadas, el cumplimiento acumulado a diciembre de 2017 corresponde al 100</v>
          </cell>
          <cell r="H16">
            <v>1</v>
          </cell>
          <cell r="I16">
            <v>1</v>
          </cell>
        </row>
        <row r="24">
          <cell r="F24" t="str">
            <v>1.Las direcciones Territoriales remiten formulario de encuestas diligenciado por parte de los ciudadanos en las fechas 5 y 6 de Diciembre para consolidación del Informe en los primeros días de Enero. 2.Se incluye en  la IGACNET, en Novedades del SGI la Ca</v>
          </cell>
          <cell r="H24">
            <v>1</v>
          </cell>
          <cell r="I24">
            <v>0.99932</v>
          </cell>
        </row>
      </sheetData>
      <sheetData sheetId="5">
        <row r="6">
          <cell r="F6" t="str">
            <v>Capacitación:  Para la vigencia se tenía programado el entrenamiento en temas de Contratación Pública  y Control Disciplinario que se contrató con la firma F&amp;C Consultores, el programa está compuesto por nueve talleres uno de ellos cortesía de la empresa </v>
          </cell>
          <cell r="H6">
            <v>1</v>
          </cell>
          <cell r="I6">
            <v>0.999</v>
          </cell>
        </row>
      </sheetData>
      <sheetData sheetId="6">
        <row r="6">
          <cell r="F6" t="str">
            <v>Primer Trimestre: Se realizó auditoría integral a la Territorial Meta, Se programó la auditoría a Talento Humano, pero no se pudo realizar en razón a que no estaba completo el equipo audtor contratista.. Se cumplió con la auditoría de seguimiento de Sucre</v>
          </cell>
          <cell r="I6">
            <v>0.9942300000000002</v>
          </cell>
          <cell r="J6">
            <v>0.99423</v>
          </cell>
        </row>
        <row r="16">
          <cell r="F16" t="str">
            <v> 1. Se implementaron los 5 Programas Ambientales en un 100%. Se alcanzó el 100% en la transición e Implementación del SGA, de la NTC ISO 14001, de vr 2004, a 2015. Se logró mantener le certificación del SGA en la nueva versión de la NTC ISO 14001:2015; se</v>
          </cell>
          <cell r="H16">
            <v>0.9999999999999999</v>
          </cell>
          <cell r="I16">
            <v>0.9999999999999999</v>
          </cell>
        </row>
        <row r="20">
          <cell r="F20" t="str">
            <v>Actividad 1. Numerales 1 a 3. Se consolidó el documento de proyección de Direccionamiento Estratégico de la Reforma del IGAC Versión 1.0 .  Actividad 2, numeral 2.Se adelantó el proceso de actualización de información de todos los funcionarios para la car</v>
          </cell>
          <cell r="H20">
            <v>1</v>
          </cell>
          <cell r="I20">
            <v>1</v>
          </cell>
        </row>
        <row r="24">
          <cell r="F24" t="str">
            <v>Act.1: Se adelantaron los procesos y se suscribieron los contratos de obra e interventoría para la adecuación y mantenimiento de las sedes de Magdalena, Nariño, Cesar, S.C. (en ejecución). Adicion obra de Meta I Etapa. Se suscribió  cto de adquisición mob</v>
          </cell>
          <cell r="H24">
            <v>0.99985</v>
          </cell>
          <cell r="I24">
            <v>0.99985</v>
          </cell>
        </row>
        <row r="28">
          <cell r="F28" t="str">
            <v>1. El Programa de Gestión Documental se presento y aprobó en Comité de Desarrollo Administrativo Institucional (Acta 08 del 28/08/2017) y se adoptó con resolución 1154 de 2017, incluído el Plan Institucional de Archivos – PINAR.
2. Se expidieron las CI 15</v>
          </cell>
          <cell r="H28">
            <v>0.9999999999999999</v>
          </cell>
          <cell r="I28">
            <v>0.9999999999999999</v>
          </cell>
        </row>
        <row r="33">
          <cell r="F33" t="str">
            <v>Establecer la capacidad de arquitectura y gestión de proyectos de Tecnologías de Información y Comunicaciones: Se implementó y puso en ambiente productivo el bus de servicios empresariales service mix. Estandarización de la documentación de arquitectura d</v>
          </cell>
          <cell r="H33">
            <v>1</v>
          </cell>
          <cell r="I33">
            <v>1</v>
          </cell>
        </row>
        <row r="38">
          <cell r="F38" t="str">
            <v>El proyecto 4.4.4.2 Programación y seguimiento a la gestión institucional,  al 4 trimestre reporta un avance del 100% de una meta programada del 100% en sus tres subproyectos, lograndece durante la vigencia un resultado favorable en el desarrollo de cada </v>
          </cell>
          <cell r="H38">
            <v>1</v>
          </cell>
          <cell r="I38">
            <v>1</v>
          </cell>
        </row>
      </sheetData>
      <sheetData sheetId="7">
        <row r="6">
          <cell r="F6" t="str">
            <v>Con corte al IV periodo se tiene que se alcanzo un avance de recaudo del 72,69% , osea la suma de $28,516,916,121, frente a la meta total que es de 39,229,000,000. 
Por areas misionales se tiene que el recauso fue de la siguiente manera: Subdireccion de A</v>
          </cell>
          <cell r="H6">
            <v>0.9999999999999999</v>
          </cell>
          <cell r="I6">
            <v>0.72692242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gac.gov.co/sites/igac.gov.co/files/informe_PAA_2017_Trimestre/POLITICA_1/1.1.3.4%20Apoyo%20al%20proceso%20de%20Ordenamiento%20Territorial%20y%20requerimientos%20de%20la%20Canciller%C3%ADa.xls" TargetMode="External" /><Relationship Id="rId2" Type="http://schemas.openxmlformats.org/officeDocument/2006/relationships/hyperlink" Target="https://www.igac.gov.co/sites/igac.gov.co/files/informe_PAA_2017_Trimestre/POLITICA_1/1.1.3.5%20Levantamiento%20de%20suelos,%20geomorfolog%C3%ADa.xls" TargetMode="External" /><Relationship Id="rId3" Type="http://schemas.openxmlformats.org/officeDocument/2006/relationships/hyperlink" Target="https://www.igac.gov.co/sites/igac.gov.co/files/informe_PAA_2017_Trimestre/POLITICA_1/1.1.3.6%20Fortalecimiento%20de%20la%20Comisi&#243;n%20Colombiana.xls" TargetMode="External" /><Relationship Id="rId4" Type="http://schemas.openxmlformats.org/officeDocument/2006/relationships/hyperlink" Target="..\POLITICA_1\1.1.1.1%20Generacion%20de%20informaci&#65533;n%20catastral%20e%20implementaci&#65533;n%20del%20SNC.xls" TargetMode="External" /><Relationship Id="rId5" Type="http://schemas.openxmlformats.org/officeDocument/2006/relationships/hyperlink" Target="https://www.igac.gov.co/sites/igac.gov.co/files/informe_PAA_2017_Trimestre/POLITICA_1/1.1.1.2%20avaluos.xls" TargetMode="External" /><Relationship Id="rId6" Type="http://schemas.openxmlformats.org/officeDocument/2006/relationships/hyperlink" Target="https://www.igac.gov.co/sites/igac.gov.co/files/informe_PAA_2017_Trimestre/POLITICA_1/1.1.3.2%20Mantenimiento%20del%20Sistema%20de%20Referencia%20Geod%C3%A9sica..xls" TargetMode="External" /><Relationship Id="rId7" Type="http://schemas.openxmlformats.org/officeDocument/2006/relationships/hyperlink" Target="https://www.igac.gov.co/sites/igac.gov.co/files/informe_PAA_2017_Trimestre/POLITICA_1/1.1.3.3%20Elaboraci%C3%B3n%20de%20Estudios%20Geogr%C3%A1ficos..xls" TargetMode="External" /><Relationship Id="rId8" Type="http://schemas.openxmlformats.org/officeDocument/2006/relationships/hyperlink" Target="https://www.igac.gov.co/sites/igac.gov.co/files/informe_PAA_2017_Trimestre/POLITICA_1/1.1.3.8%20INVESTIGACION%20EN%20SENSORES%20REMOTOS%20Y%20SISTEMAS%20DE%20INFORMACION%20GEOGR%C3%81FICA.xls" TargetMode="External" /><Relationship Id="rId9" Type="http://schemas.openxmlformats.org/officeDocument/2006/relationships/hyperlink" Target="https://www.igac.gov.co/sites/igac.gov.co/files/informe_PAA_2017_Trimestre/POLITICA_1/1.1.3.1Producci&#243;ndecartograf&#237;ab&#225;sicadigital.xls" TargetMode="External" /><Relationship Id="rId10" Type="http://schemas.openxmlformats.org/officeDocument/2006/relationships/hyperlink" Target="https://www.igac.gov.co/sites/igac.gov.co/files/informe_PAA_2017_Trimestre/POLITICA_1/1.1.3.7%20Infraestructura%20Colombiana%20de%20Datos%20Espaciales%20ICDE.xl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gac.gov.co/sites/igac.gov.co/files/informe_PAA_2017_Trimestre/POLITICA_2/2.2.1.1%20Plan%20integral%20de%20difusi&#243;n,%20promoci&#243;n%20y%20mercadeo%20de%20productos%20y%20servicios%20geogr&#225;ficos%20del%20IGAC.xls" TargetMode="External" /><Relationship Id="rId2" Type="http://schemas.openxmlformats.org/officeDocument/2006/relationships/hyperlink" Target="https://www.igac.gov.co/sites/igac.gov.co/files/informe_PAA_2017_Trimestre/POLITICA_2/2.2.1.2%20Plan%20de%20Comunicaciones.xls" TargetMode="External" /><Relationship Id="rId3" Type="http://schemas.openxmlformats.org/officeDocument/2006/relationships/hyperlink" Target="https://www.igac.gov.co/sites/igac.gov.co/files/informe_PAA_2017_Trimestre/POLITICA_2/2.2.1.3Fortalecimiento%20del%20Servicio%20al%20Ciudadano.xl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igac.gov.co/sites/igac.gov.co/files/informe_PAA_2017_Trimestre/POLITICA_3/3.3.2.1%20Desarrollo%20de%20los%20planes%20de%20talento%20humano.xl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igac.gov.co/sites/igac.gov.co/files/informe_PAA_2017_Trimestre/POLITICA_4/4.4.1.1%20Realizar%20auditorias%20integrales,%20especiales,.xls" TargetMode="External" /><Relationship Id="rId2" Type="http://schemas.openxmlformats.org/officeDocument/2006/relationships/hyperlink" Target="https://www.igac.gov.co/sites/igac.gov.co/files/informe_PAA_2017_Trimestre/POLITICA_4/4.4.1.2%20Eficiencia%20Adtiva%20y%20cero%20papel.xls" TargetMode="External" /><Relationship Id="rId3" Type="http://schemas.openxmlformats.org/officeDocument/2006/relationships/hyperlink" Target="https://www.igac.gov.co/sites/igac.gov.co/files/informe_PAA_2017_Trimestre/POLITICA_4/4.4.2.1%20Modernizaci&#243;n%20Institucional%20de%20IGAC.xls" TargetMode="External" /><Relationship Id="rId4" Type="http://schemas.openxmlformats.org/officeDocument/2006/relationships/hyperlink" Target="https://www.igac.gov.co/sites/igac.gov.co/files/informe_PAA_2017_Trimestre/POLITICA_4/4.4.2.2%20Renovaci&#243;n%20y%20mantenimiento%20de%20equipo%20e%20infraestructura%20f&#237;sica%20del%20IGAC%20a%20nivel%20Nacional.xls" TargetMode="External" /><Relationship Id="rId5" Type="http://schemas.openxmlformats.org/officeDocument/2006/relationships/hyperlink" Target="https://www.igac.gov.co/sites/igac.gov.co/files/informe_PAA_2017_Trimestre/POLITICA_4/4.4.4.2%20Programacion%20y%20seguimiento%20a%20la%20gestion%20institucional.xls" TargetMode="External" /><Relationship Id="rId6" Type="http://schemas.openxmlformats.org/officeDocument/2006/relationships/hyperlink" Target="https://www.igac.gov.co/sites/igac.gov.co/files/informe_PAA_2017_Trimestre/POLITICA_4/4.4.3.1%20Fortalecimiento%20de%20la%20Gestion%20Documental.xls" TargetMode="External" /><Relationship Id="rId7" Type="http://schemas.openxmlformats.org/officeDocument/2006/relationships/hyperlink" Target="https://www.igac.gov.co/sites/igac.gov.co/files/informe_PAA_2017_Trimestre/POLITICA_4/4.4.4.1%20Conservaci&#243;n,%20mantenimiento%20y%20actualizaci&#243;n%20de%20la%20infraestructura%20teleinform&#225;tica%20a%20nivel%20nacional.xls"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igac.gov.co/sites/igac.gov.co/files/informe_PAA_2017_Trimestre/POLITICA_5/5.5.1.1Fortalecerlagesti&#243;ndelosrecursos.xl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J11"/>
  <sheetViews>
    <sheetView zoomScale="80" zoomScaleNormal="80" zoomScalePageLayoutView="0" workbookViewId="0" topLeftCell="A1">
      <selection activeCell="D5" sqref="D5"/>
    </sheetView>
  </sheetViews>
  <sheetFormatPr defaultColWidth="11.421875" defaultRowHeight="15"/>
  <cols>
    <col min="1" max="1" width="4.57421875" style="1" customWidth="1"/>
    <col min="2" max="3" width="26.421875" style="1" customWidth="1"/>
    <col min="4" max="4" width="54.00390625" style="1" customWidth="1"/>
    <col min="5" max="6" width="16.421875" style="1" customWidth="1"/>
    <col min="7" max="9" width="25.8515625" style="1" customWidth="1"/>
    <col min="10" max="16384" width="11.421875" style="1" customWidth="1"/>
  </cols>
  <sheetData>
    <row r="1" spans="2:9" ht="16.5" customHeight="1">
      <c r="B1" s="130" t="s">
        <v>0</v>
      </c>
      <c r="C1" s="130"/>
      <c r="D1" s="130"/>
      <c r="E1" s="130"/>
      <c r="F1" s="130"/>
      <c r="G1" s="130"/>
      <c r="H1" s="130"/>
      <c r="I1" s="130"/>
    </row>
    <row r="2" spans="2:9" ht="16.5" customHeight="1">
      <c r="B2" s="131" t="s">
        <v>15</v>
      </c>
      <c r="C2" s="131"/>
      <c r="D2" s="131"/>
      <c r="E2" s="131"/>
      <c r="F2" s="131"/>
      <c r="G2" s="131"/>
      <c r="H2" s="131"/>
      <c r="I2" s="131"/>
    </row>
    <row r="3" spans="2:9" ht="18.75" thickBot="1">
      <c r="B3" s="131" t="str">
        <f>'[8]PAA 2017'!$B$3:$H$3</f>
        <v>Corte a 31 de Diciembre de 2017</v>
      </c>
      <c r="C3" s="131"/>
      <c r="D3" s="131"/>
      <c r="E3" s="131"/>
      <c r="F3" s="131"/>
      <c r="G3" s="131"/>
      <c r="H3" s="131"/>
      <c r="I3" s="131"/>
    </row>
    <row r="4" spans="2:9" ht="60.75" customHeight="1" thickBot="1">
      <c r="B4" s="39" t="str">
        <f>+'[2]PDI 2015'!$B$4</f>
        <v>POLITICA</v>
      </c>
      <c r="C4" s="79" t="s">
        <v>16</v>
      </c>
      <c r="D4" s="40" t="str">
        <f>+'[2]PDI 2015'!$C$4</f>
        <v>RESPONSABLES</v>
      </c>
      <c r="E4" s="40" t="str">
        <f>+'[2]PDI 2015'!$D$4</f>
        <v>NÙMERO 
DE 
PROYECTOS</v>
      </c>
      <c r="F4" s="40" t="str">
        <f>+'[2]PDI 2015'!$E$4</f>
        <v>PESO</v>
      </c>
      <c r="G4" s="41" t="str">
        <f>+'[2]PDI 2015'!$F$4</f>
        <v>PORCENTAJE AVANCE PROGRAMADO</v>
      </c>
      <c r="H4" s="41" t="str">
        <f>+'[2]PDI 2015'!$G$4</f>
        <v>PORCENTAJE AVANCE EJECUTADO</v>
      </c>
      <c r="I4" s="42" t="str">
        <f>+'[2]PDI 2015'!$H$4</f>
        <v>INDICADOR
 DE CUMPLIMIENTO 
</v>
      </c>
    </row>
    <row r="5" spans="2:9" ht="120" customHeight="1" thickBot="1">
      <c r="B5" s="48" t="str">
        <f>+'[2]PDI 2015'!$B$5</f>
        <v>1. Gestión Misional y de Gobierno
</v>
      </c>
      <c r="C5" s="48" t="s">
        <v>17</v>
      </c>
      <c r="D5" s="49" t="str">
        <f>+'[5]PAA 2016'!$C$5</f>
        <v>Subdirección de Catastro, Subdirección de Agrología, Subdirección de Geografía y Cartografía, Oficina CIAF.</v>
      </c>
      <c r="E5" s="50">
        <f>+'[3]PDI 2015'!$D$5</f>
        <v>10</v>
      </c>
      <c r="F5" s="51">
        <f>'[6]PAA 2017'!$E$5</f>
        <v>0.35</v>
      </c>
      <c r="G5" s="52">
        <f>'[8]PAA 2017'!$F$5</f>
        <v>0.9999999999999999</v>
      </c>
      <c r="H5" s="53">
        <f>'[8]PAA 2017'!$G$5</f>
        <v>1.0361264</v>
      </c>
      <c r="I5" s="54">
        <f aca="true" t="shared" si="0" ref="I5:I10">H5/G5</f>
        <v>1.0361264000000001</v>
      </c>
    </row>
    <row r="6" spans="2:9" ht="120" customHeight="1" thickBot="1">
      <c r="B6" s="48" t="str">
        <f>+'[1]PDI 2013'!$B$6</f>
        <v>2. Transparencia, Participación y Servicio al Ciudadano 
</v>
      </c>
      <c r="C6" s="48" t="s">
        <v>18</v>
      </c>
      <c r="D6" s="49" t="str">
        <f>+'[5]PAA 2016'!$C$6</f>
        <v>Oficina de Difusión y Mercadeo, Secretaría General</v>
      </c>
      <c r="E6" s="50">
        <f>+'[3]PDI 2015'!$D$6</f>
        <v>3</v>
      </c>
      <c r="F6" s="51">
        <f>'[6]PAA 2017'!$E$6</f>
        <v>0.15</v>
      </c>
      <c r="G6" s="52">
        <f>'[8]PAA 2017'!$F$6</f>
        <v>1</v>
      </c>
      <c r="H6" s="53">
        <f>'[8]PAA 2017'!$G$6</f>
        <v>1.009555711</v>
      </c>
      <c r="I6" s="52">
        <f t="shared" si="0"/>
        <v>1.009555711</v>
      </c>
    </row>
    <row r="7" spans="2:9" ht="120" customHeight="1" thickBot="1">
      <c r="B7" s="48" t="str">
        <f>+'[2]PDI 2015'!$B$7</f>
        <v>3. Gestión del Talento Humano
</v>
      </c>
      <c r="C7" s="48" t="s">
        <v>19</v>
      </c>
      <c r="D7" s="55" t="str">
        <f>+'[5]PAA 2016'!$C$7</f>
        <v>Secretaria General</v>
      </c>
      <c r="E7" s="50">
        <f>+'[3]PDI 2015'!$D$7</f>
        <v>1</v>
      </c>
      <c r="F7" s="51">
        <f>'[6]PAA 2017'!$E$7</f>
        <v>0.1</v>
      </c>
      <c r="G7" s="52">
        <f>'[8]PAA 2017'!$F$7</f>
        <v>1</v>
      </c>
      <c r="H7" s="53">
        <f>'[8]PAA 2017'!$G$7</f>
        <v>0.999</v>
      </c>
      <c r="I7" s="54">
        <f t="shared" si="0"/>
        <v>0.999</v>
      </c>
    </row>
    <row r="8" spans="2:9" ht="120" customHeight="1" thickBot="1">
      <c r="B8" s="48" t="str">
        <f>+'[2]PDI 2015'!$B$8</f>
        <v>4. Eficiencia Administrativa
</v>
      </c>
      <c r="C8" s="48" t="s">
        <v>20</v>
      </c>
      <c r="D8" s="49" t="str">
        <f>'[6]PAA 2017'!$C$8</f>
        <v>Secretaría General, Oficina de Informática, Oficina Asesora de Planeación y Oficina de Control Interno</v>
      </c>
      <c r="E8" s="56">
        <f>'[6]PAA 2017'!$D$8</f>
        <v>7</v>
      </c>
      <c r="F8" s="51">
        <f>'[4]PAA 2016'!$E$8</f>
        <v>0.2</v>
      </c>
      <c r="G8" s="52">
        <f>'[8]PAA 2017'!$F$8</f>
        <v>1.0000214294285499</v>
      </c>
      <c r="H8" s="53">
        <f>'[8]PAA 2017'!$G$8</f>
        <v>0.9991968964285499</v>
      </c>
      <c r="I8" s="52">
        <f t="shared" si="0"/>
        <v>0.9991754846688924</v>
      </c>
    </row>
    <row r="9" spans="2:9" ht="120" customHeight="1" thickBot="1">
      <c r="B9" s="48" t="str">
        <f>+'[2]PDI 2015'!$B$9</f>
        <v>5. Gestión Financiera
</v>
      </c>
      <c r="C9" s="48" t="s">
        <v>21</v>
      </c>
      <c r="D9" s="55" t="str">
        <f>+'[5]PAA 2016'!$C$9</f>
        <v>Subdirección de Catastro, Geografía y Cartografía, Agrología, CIAF</v>
      </c>
      <c r="E9" s="50">
        <f>+'[3]PDI 2015'!$D$9</f>
        <v>1</v>
      </c>
      <c r="F9" s="51">
        <f>'[6]PAA 2017'!$E$9</f>
        <v>0.2</v>
      </c>
      <c r="G9" s="52">
        <f>'[8]PAA 2017'!$F$9</f>
        <v>0.9999999999999999</v>
      </c>
      <c r="H9" s="53">
        <f>'[8]PAA 2017'!$G$9</f>
        <v>0.72692242</v>
      </c>
      <c r="I9" s="57">
        <f t="shared" si="0"/>
        <v>0.7269224200000001</v>
      </c>
    </row>
    <row r="10" spans="2:10" ht="42" customHeight="1" thickBot="1">
      <c r="B10" s="135" t="str">
        <f>'[6]PAA 2017'!$B$10:$C$10</f>
        <v>TOTAL PAA 2017</v>
      </c>
      <c r="C10" s="136"/>
      <c r="D10" s="137"/>
      <c r="E10" s="43">
        <f>SUM(E5:E9)</f>
        <v>22</v>
      </c>
      <c r="F10" s="44">
        <f>SUM(F5:F9)</f>
        <v>1</v>
      </c>
      <c r="G10" s="45">
        <f>F5*G5+F6*G6+F7*G7+F8*G8+F9*G9</f>
        <v>1.0000042858857099</v>
      </c>
      <c r="H10" s="46">
        <f>F5*H5+F6*H6+F7*H7+F8*H8+F9*H9</f>
        <v>0.9592014599357099</v>
      </c>
      <c r="I10" s="47">
        <f t="shared" si="0"/>
        <v>0.9591973489254992</v>
      </c>
      <c r="J10" s="2"/>
    </row>
    <row r="11" spans="2:9" ht="27.75" customHeight="1" thickBot="1">
      <c r="B11" s="132" t="s">
        <v>10</v>
      </c>
      <c r="C11" s="133"/>
      <c r="D11" s="133"/>
      <c r="E11" s="133"/>
      <c r="F11" s="133"/>
      <c r="G11" s="133"/>
      <c r="H11" s="133"/>
      <c r="I11" s="134"/>
    </row>
  </sheetData>
  <sheetProtection/>
  <mergeCells count="5">
    <mergeCell ref="B1:I1"/>
    <mergeCell ref="B2:I2"/>
    <mergeCell ref="B3:I3"/>
    <mergeCell ref="B11:I11"/>
    <mergeCell ref="B10:D10"/>
  </mergeCells>
  <printOptions/>
  <pageMargins left="0" right="0" top="0.1968503937007874" bottom="0.1968503937007874" header="0" footer="0"/>
  <pageSetup fitToHeight="1" fitToWidth="1" orientation="landscape" scale="66" r:id="rId1"/>
</worksheet>
</file>

<file path=xl/worksheets/sheet2.xml><?xml version="1.0" encoding="utf-8"?>
<worksheet xmlns="http://schemas.openxmlformats.org/spreadsheetml/2006/main" xmlns:r="http://schemas.openxmlformats.org/officeDocument/2006/relationships">
  <dimension ref="A1:Q28"/>
  <sheetViews>
    <sheetView showZeros="0" zoomScale="73" zoomScaleNormal="73" zoomScalePageLayoutView="0" workbookViewId="0" topLeftCell="A1">
      <pane ySplit="5" topLeftCell="A7" activePane="bottomLeft" state="frozen"/>
      <selection pane="topLeft" activeCell="A1" sqref="A1"/>
      <selection pane="bottomLeft" activeCell="C7" sqref="C7"/>
    </sheetView>
  </sheetViews>
  <sheetFormatPr defaultColWidth="11.421875" defaultRowHeight="15"/>
  <cols>
    <col min="1" max="1" width="20.28125" style="3" customWidth="1"/>
    <col min="2" max="2" width="6.140625" style="3" customWidth="1"/>
    <col min="3" max="3" width="20.00390625" style="3" customWidth="1"/>
    <col min="4" max="4" width="15.57421875" style="6" bestFit="1" customWidth="1"/>
    <col min="5" max="5" width="41.140625" style="3" customWidth="1"/>
    <col min="6" max="6" width="83.8515625" style="3" customWidth="1"/>
    <col min="7" max="7" width="12.8515625" style="3" customWidth="1"/>
    <col min="8" max="8" width="14.140625" style="3" customWidth="1"/>
    <col min="9" max="9" width="12.7109375" style="3" customWidth="1"/>
    <col min="10" max="10" width="16.00390625" style="38" customWidth="1"/>
    <col min="11" max="11" width="12.8515625" style="3" bestFit="1" customWidth="1"/>
    <col min="12" max="14" width="11.421875" style="3" customWidth="1"/>
    <col min="15" max="15" width="6.28125" style="6" customWidth="1"/>
    <col min="16" max="16" width="11.421875" style="3" customWidth="1"/>
    <col min="17" max="17" width="5.57421875" style="3" customWidth="1"/>
    <col min="18" max="16384" width="11.421875" style="3" customWidth="1"/>
  </cols>
  <sheetData>
    <row r="1" spans="2:17" ht="20.25" customHeight="1">
      <c r="B1" s="143" t="str">
        <f>'PAA 2017'!B1:I1</f>
        <v>INSTITUTO GEOGRÁFICO AGUSTÍN CODAZZI</v>
      </c>
      <c r="C1" s="143"/>
      <c r="D1" s="143"/>
      <c r="E1" s="143"/>
      <c r="F1" s="143"/>
      <c r="G1" s="143"/>
      <c r="H1" s="143"/>
      <c r="I1" s="143"/>
      <c r="J1" s="143"/>
      <c r="M1" s="4"/>
      <c r="N1" s="4"/>
      <c r="O1" s="5"/>
      <c r="P1" s="4"/>
      <c r="Q1" s="5"/>
    </row>
    <row r="2" spans="2:17" ht="18.75" customHeight="1">
      <c r="B2" s="143" t="str">
        <f>'PAA 2017'!B2:I2</f>
        <v>Consolidado del  avance de las metas programadas por políticas del Plan de Acción Anual 2017</v>
      </c>
      <c r="C2" s="143"/>
      <c r="D2" s="143"/>
      <c r="E2" s="143"/>
      <c r="F2" s="143"/>
      <c r="G2" s="143"/>
      <c r="H2" s="143"/>
      <c r="I2" s="143"/>
      <c r="J2" s="143"/>
      <c r="M2" s="4"/>
      <c r="N2" s="4"/>
      <c r="O2" s="5"/>
      <c r="P2" s="4"/>
      <c r="Q2" s="5"/>
    </row>
    <row r="3" spans="2:17" s="34" customFormat="1" ht="21" customHeight="1">
      <c r="B3" s="144" t="str">
        <f>+'[1]PDI 2013'!$B$4</f>
        <v>POLITICA</v>
      </c>
      <c r="C3" s="144"/>
      <c r="D3" s="145" t="str">
        <f>+'[1]POLITICA 1'!$D$3:$J$3</f>
        <v>1. Gestión Misional y de Gobierno
</v>
      </c>
      <c r="E3" s="145"/>
      <c r="F3" s="145"/>
      <c r="G3" s="145"/>
      <c r="H3" s="145"/>
      <c r="I3" s="145"/>
      <c r="J3" s="145"/>
      <c r="M3" s="35"/>
      <c r="N3" s="35"/>
      <c r="O3" s="36"/>
      <c r="P3" s="35"/>
      <c r="Q3" s="36"/>
    </row>
    <row r="4" spans="2:17" ht="16.5" customHeight="1" thickBot="1">
      <c r="B4" s="140" t="str">
        <f>+'PAA 2017'!B3:I3</f>
        <v>Corte a 31 de Diciembre de 2017</v>
      </c>
      <c r="C4" s="140"/>
      <c r="D4" s="140"/>
      <c r="E4" s="140"/>
      <c r="F4" s="140"/>
      <c r="G4" s="140"/>
      <c r="H4" s="140"/>
      <c r="I4" s="140"/>
      <c r="J4" s="140"/>
      <c r="M4" s="4"/>
      <c r="N4" s="4"/>
      <c r="O4" s="5"/>
      <c r="P4" s="4"/>
      <c r="Q4" s="5"/>
    </row>
    <row r="5" spans="1:17" ht="54" customHeight="1" thickBot="1">
      <c r="A5" s="81" t="s">
        <v>23</v>
      </c>
      <c r="B5" s="87" t="s">
        <v>5</v>
      </c>
      <c r="C5" s="88" t="s">
        <v>22</v>
      </c>
      <c r="D5" s="88" t="s">
        <v>9</v>
      </c>
      <c r="E5" s="88" t="s">
        <v>6</v>
      </c>
      <c r="F5" s="23" t="s">
        <v>7</v>
      </c>
      <c r="G5" s="23" t="s">
        <v>1</v>
      </c>
      <c r="H5" s="27" t="s">
        <v>2</v>
      </c>
      <c r="I5" s="27" t="s">
        <v>3</v>
      </c>
      <c r="J5" s="14" t="s">
        <v>4</v>
      </c>
      <c r="M5" s="4"/>
      <c r="N5" s="4"/>
      <c r="O5" s="5"/>
      <c r="P5" s="4"/>
      <c r="Q5" s="5"/>
    </row>
    <row r="6" spans="1:17" ht="408.75" customHeight="1">
      <c r="A6" s="138" t="s">
        <v>24</v>
      </c>
      <c r="B6" s="84" t="s">
        <v>36</v>
      </c>
      <c r="C6" s="107" t="s">
        <v>66</v>
      </c>
      <c r="D6" s="85" t="str">
        <f>'[5]POLITICA 1'!$D$6</f>
        <v>Subdirección de Catastro</v>
      </c>
      <c r="E6" s="86" t="str">
        <f>'[6]POLITICA 1'!$E$6</f>
        <v>Actualizar predios
Ralizar 965.382 mutaciones, 
Digitalizar 134.190 mutaciones vigencias anteriores.</v>
      </c>
      <c r="F6" s="61" t="str">
        <f>'[8]POLITICA 1'!$F$6</f>
        <v>En el cuarto trimestre se avanzó un 77,48% en el proceso de actualización catastral, se tenía programado para este trimestre el  35,7%, el avance se discrimina de la siguiente manera; se logró un avance del  28,35% en la etapa de alistamiento, 82,88% en Reconocimiento, 85,59% en Elaboración ZHGE,  93,51% en grabación, 90,02% en digitalización, 88,02%, en control de calidad, con lo cual se logró el cierre del proceso de actualización catastral al 100%, en los municipios de Jenesano, Tibasosa, Tuta, Tunja, Cáqueza, Choachí, Jerusalén, Silvania, Nueva Granada, Chachagüi, Sardinata, Floridablanca, Simacota, Espinal, Ibagué, Roldanillo y Calima.
Conservación: se realizaron durante el cuarto trimestre 419.559 mutaciones a nivel naci
Visitas de evaluación, control y seguimiento:  Se realizaron visitas a las Direcciones Territoriales de Boyacá,  Meta, Tolima y Cundinamarca. Se realizaron 2  visitas a los catastros descentralizados de Medellín y Antioquia, por lo tanto se realizaron las visitas que estaban pendientes del trimestre anterior. Por último se realizó el respectivo seguimiento y acompañamiento a la delegada de Barranquilla desde la sede central, ya que se programaron unas jornadas de trabajo en la sede central, lo cual facilitó realizar la actividad.
Delegación de Competencias: en este periodo se terminó el proceso de evaluación de las propuestas presentadas por el Área Metropolitana de Bucaramanga -AMB, el Área Metropolitana de Centro Occidente - AMCO y el Área Metropolitana de Valledupar - AMV. Se aprobaron la delegaciones del AMB y del AMCO, ya que cumplieron los criterios específicos y técnicos. En cuanto a la AMV se realizaron las recomendaciones y consideraciones pertinentes, en caso de que posteriormente se requieran ajustes y se realice un nuevo análisis, si así lo decide el AMV. Por último se realizó el acompañamiento necesario a la delegación de Barranquilla.
Tierras: se atendieron 917 solicitudes recibidas en materia de regularización de la propiedad, 558 solicitudes en materia de Política de Tierras y se realizaron 9 visitas a Direcciones Territoriales, de 16 programadas, con objeto de asesorarlas en temas de  tierras.
Convenios: se ha realizado seguimiento consolidado con los GIT de Actualización, Conservación y Valoración Económica. Durante el cuarto trimestre se suscribieron 19 contratos y 11 convenios discriminados de la siguiente manera: Contratos: 4 de Actualización, 10 de Valoración Económica y 5 de Conservación y Convenios: 2 de Actualización y 9 de Conservación.
El recaudo del cuarto trimestre fue de $  5.633.590.643. En cuanto a los cobros de cartera, se logró el recaudo de $ 1.076.366.447. Esta información proviene del reporte realizado por la Oficina Financiera con corte a 31 de Diciembre y de acuerdo al seguimiento realizado por la Subdirección de Catastro.
Catastro Multipropósito: En el cuarto trimestre se realizó la entrega información catastral, cartográfica y agrológica para el desarrollo de los pilotos del CM, se participó en los Comités Operativo Directivo del Catastro Multipropósito, del 26 de octubre y el 21 de diciembre. Se realizó 1 reunión interna el 24 de noviembre de 2017. Se apoyaron los pilotos del CM por medio de los Cogestores designados por el IGAC.
Digitalización: Durante el cuarto  trimestre se realizaron 74.691 digitalizaciones de mutaciones de vigencias anteriores, que corresponden al 56% de la meta programada. Para el cuarto trimestre se tenía programado realizar el 27% de la meta. Durante el 2017 se realizaron un total de 168.795 digitalizaciones de vigencias anteriores, para un avance final del 126%.</v>
      </c>
      <c r="G6" s="62">
        <f>+'[3]POLITICA 1'!$G$6</f>
        <v>0.1</v>
      </c>
      <c r="H6" s="62">
        <f>'[8]POLITICA 1'!$H$6</f>
        <v>0.9999999999999999</v>
      </c>
      <c r="I6" s="62">
        <f>'[8]POLITICA 1'!$I$6</f>
        <v>0.98265</v>
      </c>
      <c r="J6" s="63">
        <f>IF(I6=0,"",I6/H6)</f>
        <v>0.9826500000000001</v>
      </c>
      <c r="M6" s="4"/>
      <c r="N6" s="4"/>
      <c r="O6" s="5"/>
      <c r="P6" s="4"/>
      <c r="Q6" s="5"/>
    </row>
    <row r="7" spans="1:17" ht="159.75" customHeight="1">
      <c r="A7" s="139"/>
      <c r="B7" s="82" t="s">
        <v>37</v>
      </c>
      <c r="C7" s="68" t="s">
        <v>67</v>
      </c>
      <c r="D7" s="59" t="str">
        <f>'[5]POLITICA 1'!$D$13</f>
        <v>Subdirección de Catastro</v>
      </c>
      <c r="E7" s="60" t="str">
        <f>'[6]POLITICA 1'!$E$15</f>
        <v>Realizar 7.130 avalúos 
</v>
      </c>
      <c r="F7" s="64" t="str">
        <f>'[8]POLITICA 1'!$F$15</f>
        <v>Zonas: el número de solicitudes de modificaciones de Zonas Homogéneas Físicas y Geoeconómicas obedece a la demanda por parte de las direcciones territoriales. En el cuarto trimestre se recibieron 9 solicitudes de modificación de Zonas, de cuales fueron atendidas 9 con conceptos favorables. Además se elaboraron 17 conceptos favorables de los estudios de zonas homogéneas fiscas y geoeconómicas de los procesos de Actualización catastral que se llevaron en el 2017.
Avalúos: en el cuarto trimestre del año se realizaron un total de 1.076 avalúos administrativos. Se registra un porcentaje de avance acumulado al mes de diciembre en avalúos administrativos del 107.4% equivalente a 2.288 avalúos administrativos, superando lo inicialmente programado.
Avalúos IVP: en el cuarto trimestre del año fue entregada al DANE la totalidad de los avalúos IVP solicitados en las 22 principales ciudades del país, correspondientes a 4.933 avalúos equivalente al 100% de la meta.</v>
      </c>
      <c r="G7" s="65">
        <f>+'[3]POLITICA 1'!$G$13</f>
        <v>0.1</v>
      </c>
      <c r="H7" s="65">
        <f>'[8]POLITICA 1'!$H$15</f>
        <v>1</v>
      </c>
      <c r="I7" s="65">
        <f>'[8]POLITICA 1'!$I$15</f>
        <v>1.02962</v>
      </c>
      <c r="J7" s="66">
        <f>IF(I7=0,"",I7/H7)</f>
        <v>1.02962</v>
      </c>
      <c r="M7" s="4"/>
      <c r="N7" s="4"/>
      <c r="O7" s="5"/>
      <c r="P7" s="4"/>
      <c r="Q7" s="5"/>
    </row>
    <row r="8" spans="1:17" ht="249.75" customHeight="1">
      <c r="A8" s="100" t="s">
        <v>25</v>
      </c>
      <c r="B8" s="82" t="s">
        <v>38</v>
      </c>
      <c r="C8" s="68" t="str">
        <f>'[6]POLITICA 1'!$C$19</f>
        <v>Producción de cartografía básica digital.</v>
      </c>
      <c r="D8" s="59" t="str">
        <f>'[5]POLITICA 1'!$D$16</f>
        <v>Subdirección de Geografía y Cartografía</v>
      </c>
      <c r="E8" s="60" t="str">
        <f>'[7]POLITICA 1'!$E$19</f>
        <v>1. Ortofotomosaico escala 1:2.000 de 2.393 Has.
2. Actualización y mantenimiento de 2 bases de datos cartográficas de las escalas 1:500.000 y 1:100.000
3. Actualización y mantenimetno del BNI: Ingresar 10.000 imágnes
4. Cartografía escala 1:25.000: 2.000.</v>
      </c>
      <c r="F8" s="64" t="str">
        <f>'[8]POLITICA 1'!$F$19</f>
        <v>En el cuarto trimestre del año se realizaron avances en las siguientes actividades: 1. Elaboración de cartografía básica a escala 1:25.000 - Política de Tierras: se realizaron avances en los siguientes procesos: captura de 225.089 has, control de calidad de la base de datos de 787.378 has, Salidas Finales de 877.377  has y control de calidad de las salidas finales de 982.401 has. Esta actividad cumplió con la meta inicialmente programada. 2. Revisión  de levantamientos topográficos para restitución de tierras: Se atendieron once (11) solicitudes en temas de levantamientos topográficos en los siguientes lugares: una en Bogotá, dos en la Mesa, una en Fusagasugá, una para la Unidad de Restitución de Tierras replanteo predios de Municipios del CESAR, dos en Florencia, dos en  Tunja, una en Chía y una en Anolaima. Esta actividad cumplió con la meta inicialmente programada. 3. Elaboración de cartografía básica a escala 1:2.000: Se realizaron avances en el proceso de Modelo Digital del Terreno y  se generaron los Ortofotomosaico del municipio de Ricaurte y Girardot (Cundinamarca). Esta actividad cumplió con la meta inicialmente programada. 4. Mantenimiento de las bases de datos cartográficas a diferentes escalas: Se realizaron avances en  el mantenimiento de la  base de datos escala 1:100.000 en 6.295.915 has, así mismo se realizo avance en la base de datos 1:500.000 en 2.669.122 has. 5. Incorporar imágenes geográficas para fortalecer el Banco Nacional de Imágenes - BNI: Se realizo la incorporación de 1.027  imágenes al aplicativo del Banco Nacional de imágenes.  Adicionalmente  se realizo el  escaneo de imágenes históricas análogas.</v>
      </c>
      <c r="G8" s="65">
        <f>+'[2]POLITICA 1'!$G$16</f>
        <v>0.1</v>
      </c>
      <c r="H8" s="65">
        <f>'[8]POLITICA 1'!$H$19</f>
        <v>1</v>
      </c>
      <c r="I8" s="65">
        <f>'[8]POLITICA 1'!$I$19</f>
        <v>1.0315</v>
      </c>
      <c r="J8" s="66">
        <f>IF(I8=0,"",I8/H8)</f>
        <v>1.0315</v>
      </c>
      <c r="K8" s="13"/>
      <c r="M8" s="4"/>
      <c r="N8" s="4"/>
      <c r="O8" s="5"/>
      <c r="P8" s="4"/>
      <c r="Q8" s="5"/>
    </row>
    <row r="9" spans="1:10" ht="283.5" customHeight="1">
      <c r="A9" s="100" t="s">
        <v>26</v>
      </c>
      <c r="B9" s="82" t="s">
        <v>39</v>
      </c>
      <c r="C9" s="68" t="str">
        <f>'[6]POLITICA 1'!$C$27</f>
        <v>Mantenimiento del Sistema de Referencia Geodésica.</v>
      </c>
      <c r="D9" s="59" t="str">
        <f>'[5]POLITICA 1'!$D$24</f>
        <v>Subdirección de Geografía y Cartografía</v>
      </c>
      <c r="E9" s="60" t="str">
        <f>'[6]POLITICA 1'!$E$27</f>
        <v>
1. Nivelación de la Red Vertical Nacional en 300 kilometros.
2. Densificación de puntos de la red geodésica nacional en 50 puntos.
3. Generación de datos Rinex resultado de las estaciones permanentes GNSS: 9.490 Rinex.</v>
      </c>
      <c r="F9" s="64" t="str">
        <f>'[8]POLITICA 1'!$F$27</f>
        <v>En el cuarto trimestre del año se realizaron avances en las siguientes actividades:1. Nivelación  de la Red Geodésica Vertical Nacional: Se realizó la nivelación de 47,85 Km  de la LINEA 11 Tramo Bucaramanga -San Alberto y 36,14 Kilómetros de la  LINEA 4 Tramo Laguneta - Calarcá, así mismo se realizó la  Georreferenciación de 35 puntos GPS de la  LINEA 4 Tramo Laguneta - Calarcá. 2. Levantamiento de puntos densificados para la Red Geodésica Nacional: De los puntos levantados en campo se realizó el cálculo geodésico de 54 puntos densificados. 3. Generación de archivos Rinex de las estaciones permanentes GNSS: Se concatenaron 2.400  archivos Rinex, esto se presentó con un promedio de 24 estaciones GNSS conectadas.
De acuerdo a los reportes realizados hasta el cuarto trimestre del año, se evidencia que el proyecto presenta una sobre - ejecución del 31,52%, esto debido a que en la actividad de Nivelación  de la Red Geodésica Vertical Nacional se realizaron más kilómetros debido al cierre de circuitos, así mismo en la actividad de levantamiento de puntos densificados se realizaron más puntos de los inicialmente programados, debido a que no se contemplaron en las programaciones iniciales los puntos densificados que se realizarían en la nivelación de la red local del municipio de Fusagasuga. 
Sin embargo aunque el proyecto presenta una sobre – ejecución considerable, se evidencia que no le logró cumplir con la actividad de Generación de datos Rinex de las estaciones permanentes GNSS, esto debido a los diferentes inconvenientes que se presentaron en los lugares donde se tienen dichas estaciones como: Fallas eléctricas, Problemas de transmisión de información por internet, iInconvenientes con antenas en la señal L2, fallas en los equipos (cumplimiento de su vida útil), fallas en los Routers que facilitan la transmisión de información desde la estación al servidor del IGAC. </v>
      </c>
      <c r="G9" s="65">
        <f>+'[3]POLITICA 1'!$G$22</f>
        <v>0.1</v>
      </c>
      <c r="H9" s="65">
        <f>'[8]POLITICA 1'!$H$27</f>
        <v>1</v>
      </c>
      <c r="I9" s="65">
        <f>'[8]POLITICA 1'!$I$27</f>
        <v>1.317539</v>
      </c>
      <c r="J9" s="66">
        <f aca="true" t="shared" si="0" ref="J9:J15">IF(I9=0,"",I9/H9)</f>
        <v>1.317539</v>
      </c>
    </row>
    <row r="10" spans="1:10" ht="408.75" customHeight="1">
      <c r="A10" s="100" t="s">
        <v>27</v>
      </c>
      <c r="B10" s="82" t="s">
        <v>40</v>
      </c>
      <c r="C10" s="72" t="s">
        <v>68</v>
      </c>
      <c r="D10" s="59" t="str">
        <f>'[5]POLITICA 1'!$D$39</f>
        <v>Subdirección de Geografía y Cartografía</v>
      </c>
      <c r="E10" s="60" t="str">
        <f>'[7]POLITICA 1'!$E$42</f>
        <v>
1. Elaboración de 1 Mapa Turístico (Mapa de Rutas) y Diccionario Geográfico.
2. Generación de Documentos Técnicos de deslindes y  de Territorios Indigenas: Elaboración de 3 documentos.
3. Generación de Documentos de Metodologías de Ordenamiento territor</v>
      </c>
      <c r="F10" s="64" t="str">
        <f>'[8]POLITICA 1'!$F$42</f>
        <v>1. Actualización de Estudios Geográficos para el país: 1.1 Mapas temáticos: Se elaboraron 18 hojas de ruta (generación de archivos mxd), así mismo se realizó el control de calidad y la diagramación de los mapas de rutas, se realiza la entrega del producto final para imprenta. 1.2 Diccionario Geográfico: Revisión, depuración y alistamiento de las plantillas 06_social_2 para departamentos en la pestaña de salud (2 variables, 167 registros) y para la pestaña camas (2 variables, 102 registros), de la plantilla 03_Economía_municipal (2 variables, de 2.932 registros), de la plantilla 02_Economía_municipal (1 variables, de 1122 registros), de la plantilla Social_1_Municipios (3 variables, 800 registros) y de la plantilla 03_Economía_departamento (2 variables, 367 registros), de la plantilla Economía_2 para municipios (1 variable, 8976 registros). Así mismo se obtuvo información de 16 entidades y se hizo el alistamiento y cargue de información en plantillas correspondiente a 12 de ellas, se revisaron y ajustaron 1.789 topónimos entre duplicados y por segregación. Se crearon 544 nuevos topónimo cargados a la base. El total de topónimos en la BD es de 213.699.
2. Elaboración de Metodologías de Ordenamiento Territorial:  2.1. Metodología de OT para municipios: Se realizó mesas técnicas para definición de indicadores para medir el Estado Actual de la Ocupación en función de los Objetivos del Ordenamiento Territorial y se generó la primera versión consolidada de la Metodología que incluye los temas: Sociocultural, Urbano Regional, Infraestructura, Ambiental y Biofísico. Así mismo se realizó la revisión de variables para la medición de los objetivos de ordenamiento territorial teniendo en cuenta la estructura propuesta por el GIT OT. Se realiza la primera versión de la Metodología para formulación de planes de O.T. a nivel municipal. 2.2  Metodología nomenclatura urbana: Se complementa el documento con los temas de reconocimiento de la nomenclatura Urbana y Predial (Definiciones y generalidades). Se realiza la entrega final de la metodología de Nomenclatura Urbana.
3. Elaboración de documentos técnicos de deslindes de Entidades Territoriales y delimitación de Territorios Indigenas: 3.1. Deslindes Departamentales: Se realizó reunió con la  Comisión de Deslinde Atlántico-Bolívar y se preparó y participó en Foro Regional con la presentación del caso del deslinde Caquetá, Meta, Guaviare y Huila. Así mismo se estudió y remitió respuesta a la Subdirección de Catastro sobre el límite Atlántico-Magdalena, en el sector Soledad-Sitionuevo. Se realiza versión final del documento técnico de deslindes departamentales. 3.2. Deslindes Municipales: Se realiza el  Informe final de diagnóstico de los límites del municipio de Tauramena con los municipios de Chameza y Monterrey, Informe revisión del límite entre los municipios de Oiba y Suaita en el departamento de Santander en el cual se concluye que no se identificaron en campo algunos objetos geográficos descritos en la ordenanza, por lo cual se sugiere un estudio del catastro, Informe final revisión del límite entre los municipios de Soacha y Sibate,  Informe final del límite entre los municipios de Envigado y El Retiro. Se realiza el envío del proyecto de ordenanza del límite municipal Sogamoso - Nobsa a la Asamblea Departamental de Boyacá. Se realizó la inspección ocular del límite entre los municipios de Tunja y Combita, departamento de Boyacá, con el fin de definir y verificar en campo  los objetos geográfico descritos en la ordenanza No. 41 de 1978. De igual forma se realiza la versión final del documento técnico de deslindes municipales. 3.3. Metodología de Territorios indígenas: Se realizó avance en el ítem de insumos y validación de los datos capturados en campo y se culmina la metodología de territorios indígenas en su versión final.
</v>
      </c>
      <c r="G10" s="65">
        <f>+'[3]POLITICA 1'!$G$32</f>
        <v>0.1</v>
      </c>
      <c r="H10" s="65">
        <f>'[8]POLITICA 1'!$H$59</f>
        <v>1</v>
      </c>
      <c r="I10" s="65">
        <f>'[8]POLITICA 1'!$I$59</f>
        <v>0.999955</v>
      </c>
      <c r="J10" s="66">
        <f t="shared" si="0"/>
        <v>0.999955</v>
      </c>
    </row>
    <row r="11" spans="1:10" ht="120" customHeight="1">
      <c r="A11" s="100" t="s">
        <v>28</v>
      </c>
      <c r="B11" s="82" t="s">
        <v>41</v>
      </c>
      <c r="C11" s="58" t="str">
        <f>'[6]POLITICA 1'!$C$48</f>
        <v>Apoyo interinstitucional para los requerimientos de la  Cancillería</v>
      </c>
      <c r="D11" s="59" t="str">
        <f>'[5]POLITICA 1'!$D$45</f>
        <v>Subdirección de Geografía y Cartografía</v>
      </c>
      <c r="E11" s="60" t="str">
        <f>'[6]POLITICA 1'!$E$48</f>
        <v>1. Atención de requerimientos de estudios técnicos  realizados por la Cancilleria para el tema fronterizo: Atención del 100% de la solicitudes recibidas.</v>
      </c>
      <c r="F11" s="64" t="str">
        <f>'[8]POLITICA 1'!$F$48</f>
        <v>A segundo trimestre Se recibieron 18 solicitudes de cuencas internacionales, 5 solicitudes de incidentes fronterizos, 5 solicitudes de integración fronteriza y 6 solicitudes de demarcación fronteriza para un total de 34 solicitudes recibidas que se están atendiendo de acuerdo a los requerimientos. 
En el cuarto trimestre del año se recibieron 3 solicitudes de demarcación fronteriza, 3 de incidentes fronterizos, 7 de integración fronteriza  y 7 de cuencas internacionales para un total de  20 solicitudes recibidas que se están atendiendo de acuerdo a los requerimientos realizados.</v>
      </c>
      <c r="G11" s="65">
        <f>+'[3]POLITICA 1'!$G$38</f>
        <v>0.1</v>
      </c>
      <c r="H11" s="65">
        <f>'[8]POLITICA 1'!$H$48</f>
        <v>1</v>
      </c>
      <c r="I11" s="67">
        <f>'[8]POLITICA 1'!$I$48</f>
        <v>1</v>
      </c>
      <c r="J11" s="66">
        <f t="shared" si="0"/>
        <v>1</v>
      </c>
    </row>
    <row r="12" spans="1:10" ht="300" customHeight="1">
      <c r="A12" s="100" t="s">
        <v>29</v>
      </c>
      <c r="B12" s="82" t="s">
        <v>42</v>
      </c>
      <c r="C12" s="58" t="str">
        <f>'[6]POLITICA 1'!$C$59</f>
        <v> Levantamiento de suelos, geomorfología y monitoreo de factores que afectan el recurso tierra en Colombia.</v>
      </c>
      <c r="D12" s="59" t="str">
        <f>'[5]POLITICA 1'!$D$56</f>
        <v>Subdirección de Agrología</v>
      </c>
      <c r="E12" s="60" t="str">
        <f>'[6]POLITICA 1'!$E$59</f>
        <v>Elaborar estudios semidetallados de suelos, AHT para fines multiples, análisis de suelos Misionales o por Convenios y Estudios de coberturas y conflictos del territorio, entre otros.</v>
      </c>
      <c r="F12" s="60" t="str">
        <f>'[8]POLITICA 1'!$F$59</f>
        <v>CATATUMBO: En el mes de diciembre se consolido la información de las carpetas del proyecto, se digitaron los perfiles de suelos descritos en la ultima fase de campo, se diligencio la base de datos V0 de 138 observaciones, se realizaron ajustes a la leyenda de suelos y al SHP de suelos, ajustaron los capítulos de la memoria técnica y se reclasificaron por capacidad de uso las UCS de suelos en su versión preliminar. ÁREA TOTAL ESTUDIADA EN EL AÑO: 125,611 ha.
TOTA: Se entrega la Leyenda de suelos_V1, 104 perfiles modales y el mapa de suelos_V7, la totalidad de los productos serán entregados en la próxima vigencia debido a que en la ejecución del Proyecto se incremento el área de estudio en 10.750 ha. Teniendo en cuenta el informe del Control de Calidad se realiza un cronograma detallando las actividades para la finalización del estudio en el primer trimestre de 2018. ÁREA TOTAL ESTUDIADA EN EL AÑO: 11,,810 ha.
En actividades de levantamientos misionales de suelos productivos se desarrollan procesos de poscampo para la elaboración de las salidas finales del municipio de Majagual departamento de Sucre. ÁREA TOTAL ESTUDIADA EN SUELOS CON POTENCIAL PRODUCTIVO: 462.767 ha
MAGDALENA: El avance esta representado en el ajuste final de la leyenda de capacidad de uso y su cartografía, también en la descripción de 9 UCS, todo esto incluye las vigencias 2016 y 2017 (570.000 ha aproximadamente). El avance mensual es mayor al programado, sin embargo es importante aclarar que el avance acumulado no completó el cumplimiento del 100% debido a q la actividad de descripción de suelos, no fue culminada en su 100%, pero esto último no afectó los productos finales del proyecto, ya que se suplió con información de estudios anteriores del departamento. 
CESAR:  El proyecto presenta un avance acumulado del 96,4% , representado en la terminación de las actividades de poscampo en entrega final de leyendas, cartografía de suelos, carpetas de perfiles, con todos su información ; bases de datos de observaciones, bases de datos de perfiles, fotografías y formatos de calidad. ÁREA TOTAL ESTUDIADA EN EL AÑO EN POLÍTICA DE TIERRAS: 291.870 ha. Adicionalmente se elaboraron 33.547 ha correspondientes al rezago de la vigencia 2016.
ÁREA TOTAL EN ESTUDIOS DE SUELOS EN EL AÑO 2017 EQUIVALENTE A 788.184 ha.
AHT: En Diciembre actividad 1 y 2: No tuvo avances respecto al mes anterior, dado que se cumplió la meta establecida hasta el mes de noviembre y no hubo actualizaciones de municipios adicionales. Actividad 3, se responden 41 solicitudes de predios al grupo de Avalúos de Catastro, por demanda y 2 certificaciones agrológicas, por solicitudes externas. Actividad 4 y 5 finalizadas en el mes anterior por el GIT de Geomática. Actividad 6. Se entregaron los insumos, estadísticas y mapas de las once (11) solicitudes realizadas por el GIT de Levantamiento de Suelos con el fin de dar respuesta a las solicitudes judiciales, catastrales y de procesos de restitución de tierras a demanda. EN TOTAL SE TRABAJARON 85 MUNICIPIOS, 55 POR PROCESOS MISIONALES Y 30 POR POLÍTICA DE TIERRAS, ADICIONALMENTE 827 REQUERIMIENTOS DE INFORMACIÓN.
LNS: Se presentó un avance en la meta del 101,7%,  con un total de 85.480 análisis ejecutados para la vigencia 2017. Se entregó un total de 40.854 análisis misionales y 44.626 análisis por convenios.
INTERPRETACIÓN: Se entrega el balance final del año 2017 con el cumplimiento total de lo proyectado. Igualmente se aclara que la fluctuación de los porcentajes proyectados y ejecutados, se debe a la variación en las prioridades de interpretación,  y a la complejidad y variedad de las áreas a interpretar. Las actividades metodológicas se cumplieron al 100%. ÁREA TOTAL EN ESTUDIOS DE GEOMORFOLOGÍA, COBERTURAS Y USOS DE LA TIERRA EN EL AÑO 2017 EQUIVALENTE A 5.321.240 ha.
FAO:  Participación en el seminario de Fortalecimiento de políticas agroambientales en países de América Latina y el Caribe a través de diálogo e intercambio de experiencias nacionales. Elaboración informe de la importancia y uso del mapa nacional de carbono orgánico del suelo.
MAGA: Informe técnico de avance proyectado  de los proyectos "Elaboración del mapa de taxonomía de suelos y capacidad de uso de la tierra a escala 1:50.000 de la República de Guatemala" y "Levantamiento de suelos a diferentes niveles de detalle y sus aplicaciones prácticas en 14 departamentos de la República de Guatemala". 
PECAT: Elaboración informe de monitoreo ambiental segundo semestre de 2017,  Notificación actos administrativos ANLA No. 02787 y 3826 de 2017.
Procesos Agrológicos: Documentos terminados para remitir a Imprenta Nacional de Estudio General de Suelos y Zonificación de Tierras de Arauca, Estudio General de Suelos y Zonificación de Tierras de Cesar y Coberturas de la Tierra del Departamento Archipiélago de San Andrés, Providencia y Santa Catalina.</v>
      </c>
      <c r="G12" s="65">
        <f>+'[3]POLITICA 1'!$G$49</f>
        <v>0.1</v>
      </c>
      <c r="H12" s="65">
        <f>'[8]POLITICA 1'!$H$59</f>
        <v>1</v>
      </c>
      <c r="I12" s="65">
        <f>'[8]POLITICA 1'!$I$59</f>
        <v>0.999955</v>
      </c>
      <c r="J12" s="66">
        <f t="shared" si="0"/>
        <v>0.999955</v>
      </c>
    </row>
    <row r="13" spans="1:10" ht="145.5" customHeight="1">
      <c r="A13" s="100" t="s">
        <v>30</v>
      </c>
      <c r="B13" s="82" t="s">
        <v>43</v>
      </c>
      <c r="C13" s="68" t="str">
        <f>'[6]POLITICA 1'!$C$65</f>
        <v>Fortalecimiento de la Comisión Colombiana del Espacio -CCE</v>
      </c>
      <c r="D13" s="59" t="str">
        <f>'[5]POLITICA 1'!$D$62</f>
        <v>Oficina CIAF</v>
      </c>
      <c r="E13" s="60" t="str">
        <f>'[6]POLITICA 1'!$E$65</f>
        <v>Desarrollar dos (2)  Proyectos de I+d+i en el uso de sensores remotos como apoyo al desarrollo sostenible del territorio nacional.
</v>
      </c>
      <c r="F13" s="64" t="str">
        <f>'[7]POLITICA 1'!$F$65</f>
        <v>Actividad 1.Proyecto 1: Generación de anomalía de condiciones secas para el territorio colombiano para los días julianos 065 y 081 del año 2017 y finalización de documentos de la fase 2 y  3. Proyecto 2: Planteamiento de esquema metodológico preliminar pa</v>
      </c>
      <c r="G13" s="65">
        <f>+'[3]POLITICA 1'!$G$55</f>
        <v>0.1</v>
      </c>
      <c r="H13" s="65">
        <f>'[8]POLITICA 1'!$H$65</f>
        <v>1</v>
      </c>
      <c r="I13" s="67">
        <f>'[8]POLITICA 1'!$I$65</f>
        <v>1</v>
      </c>
      <c r="J13" s="66">
        <f t="shared" si="0"/>
        <v>1</v>
      </c>
    </row>
    <row r="14" spans="1:10" ht="146.25" customHeight="1">
      <c r="A14" s="100" t="s">
        <v>31</v>
      </c>
      <c r="B14" s="82" t="s">
        <v>44</v>
      </c>
      <c r="C14" s="68" t="str">
        <f>'[6]POLITICA 1'!$C$72</f>
        <v>Infraestructura Colombiana de Datos Espaciales ICDE</v>
      </c>
      <c r="D14" s="59" t="str">
        <f>'[5]POLITICA 1'!$D$69</f>
        <v>Oficina CIAF</v>
      </c>
      <c r="E14" s="69" t="str">
        <f>'[6]POLITICA 1'!$E$72</f>
        <v>
Estandarizar información geográfica en entidades que conforman la ICDE; y establecer parametros y lineamientos para la conformacion de IDES tematicas regionales</v>
      </c>
      <c r="F14" s="106" t="str">
        <f>'[7]POLITICA 1'!$F$72</f>
        <v>Actividad1.Se generó la 5ta versión del documento de decreto normativo de la ICDE para revisión de Secretaría General; se apoyó la implementación de estándares de Catalogación de Objetos y de Representación de la IDE Catatumbo;se gestionó y evaluó la cali</v>
      </c>
      <c r="G14" s="65">
        <f>+'[3]POLITICA 1'!$G$62</f>
        <v>0.1</v>
      </c>
      <c r="H14" s="65">
        <f>'[8]POLITICA 1'!$H$72</f>
        <v>1</v>
      </c>
      <c r="I14" s="65">
        <f>'[8]POLITICA 1'!$I$72</f>
        <v>1</v>
      </c>
      <c r="J14" s="66">
        <f t="shared" si="0"/>
        <v>1</v>
      </c>
    </row>
    <row r="15" spans="1:10" ht="225.75" customHeight="1">
      <c r="A15" s="109" t="s">
        <v>32</v>
      </c>
      <c r="B15" s="126" t="s">
        <v>45</v>
      </c>
      <c r="C15" s="127" t="s">
        <v>69</v>
      </c>
      <c r="D15" s="128" t="str">
        <f>'[5]POLITICA 1'!$D$74</f>
        <v>Oficina CIAF</v>
      </c>
      <c r="E15" s="129" t="str">
        <f>'[7]POLITICA 1'!$E$77</f>
        <v>Realizar proyectos de I+D+i en Geomática, desarrollar procesos de transferencia presencial y virtual e implementar el plan estratégico de investigación 
Realizar mantenimiento a la plataforma existente  SIG- Nodo para el apoyo a la Política integral de T</v>
      </c>
      <c r="F15" s="64" t="str">
        <f>'[8]POLITICA 1'!$F$77</f>
        <v>Actividad 1. Proyecto 1:Cierre de comisión piloto con base en el Barrido Predial Masivo en el municipio de Agua de Dios, y análisis de resultados de los componentes físico, jurídico, social y económico. Proyecto 2: Presentación del avance del proyecto, desarrollo de actividades de edición de DSM, y asistencia a reuniones técnicas y de operación respecto a la Plataforma No Tripulada (Drone) adquirida por parte de la Oficina CIAF. Actividad 2. Actualización del documento "Protocolos espectroradiometria" en su tercera versión, en el cual están incluidos los tres (3) protocolos. Actividad 3. Creación del Comité de Investigación, Innovación y Difusión Científica y Tecnológica del Instituto Geográfico Agustín Codazzi”, mediante Resolución No.1441 del 4 de diciembre de 2017. Actividad 4. Seguimiento a los artículos sometidos a evaluación por parte de las revistas indexadas.
Actividad 5. Desarrollo de los cursos “Análisis y modelamiento SIG con aplicación en medio ambiente”, del 20 de noviembre y al 1 de diciembre; “Fundamentos de Sistemas de información Geográfica”, del 5 al 19 de diciembre; y “Conceptos avanzados de infraestructura de datos espaciales (IDE)”. Desarrollo del taller “Georreferenciación de distritos de adecuación de tierras de mediana y gran escala sin información espacial”, como instrumento para el plan nacional de adecuación de tierras. Actividad 6. Verificación de los servicios web de planchas historicas para ocho (8) departamentos, con el fin de identificar planchas faltantes y despliegue de los ajustes hechos al desarrollo dentro del SIG Nodo para la política de tierras.</v>
      </c>
      <c r="G15" s="65">
        <f>+'[3]POLITICA 1'!$G$67</f>
        <v>0.1</v>
      </c>
      <c r="H15" s="65">
        <f>'[8]POLITICA 1'!$H$77</f>
        <v>1</v>
      </c>
      <c r="I15" s="65">
        <f>'[8]POLITICA 1'!$I$77</f>
        <v>1</v>
      </c>
      <c r="J15" s="66">
        <f t="shared" si="0"/>
        <v>1</v>
      </c>
    </row>
    <row r="16" spans="1:10" ht="48.75" customHeight="1" thickBot="1">
      <c r="A16" s="83"/>
      <c r="B16" s="141" t="s">
        <v>8</v>
      </c>
      <c r="C16" s="142"/>
      <c r="D16" s="142"/>
      <c r="E16" s="142"/>
      <c r="F16" s="142"/>
      <c r="G16" s="15">
        <f>+G6+G7+G8+G9+G10+G11+G12+G13+G14+G15</f>
        <v>0.9999999999999999</v>
      </c>
      <c r="H16" s="15">
        <f>+G6*H6+G7*H7+G8*H8++G9*H9+G10*H10+G11*H11+G12*H12+G13*H13+G14*H14+G15*H15</f>
        <v>0.9999999999999999</v>
      </c>
      <c r="I16" s="15">
        <f>G6*I6+G7*I7+G8*I8+G9*I9+G10*I10+G11*I11+G12*I12+G13*H13+G14*H14+G15*I15</f>
        <v>1.0361219</v>
      </c>
      <c r="J16" s="16">
        <f>IF(I16=0,"",I16/H16)</f>
        <v>1.0361219000000002</v>
      </c>
    </row>
    <row r="21" ht="12">
      <c r="C21" s="7"/>
    </row>
    <row r="22" spans="3:5" ht="12">
      <c r="C22" s="7"/>
      <c r="D22" s="29"/>
      <c r="E22" s="7"/>
    </row>
    <row r="23" spans="3:5" ht="12">
      <c r="C23" s="7"/>
      <c r="D23" s="29"/>
      <c r="E23" s="7"/>
    </row>
    <row r="24" spans="3:5" ht="12">
      <c r="C24" s="7"/>
      <c r="D24" s="29"/>
      <c r="E24" s="7"/>
    </row>
    <row r="25" spans="3:5" ht="12">
      <c r="C25" s="7"/>
      <c r="D25" s="29"/>
      <c r="E25" s="7"/>
    </row>
    <row r="26" spans="3:5" ht="12">
      <c r="C26" s="7"/>
      <c r="D26" s="29"/>
      <c r="E26" s="7"/>
    </row>
    <row r="27" spans="3:5" ht="12">
      <c r="C27" s="7"/>
      <c r="D27" s="29"/>
      <c r="E27" s="7"/>
    </row>
    <row r="28" spans="3:5" ht="12">
      <c r="C28" s="7"/>
      <c r="D28" s="29"/>
      <c r="E28" s="7"/>
    </row>
  </sheetData>
  <sheetProtection/>
  <mergeCells count="7">
    <mergeCell ref="A6:A7"/>
    <mergeCell ref="B4:J4"/>
    <mergeCell ref="B16:F16"/>
    <mergeCell ref="B1:J1"/>
    <mergeCell ref="B2:J2"/>
    <mergeCell ref="B3:C3"/>
    <mergeCell ref="D3:J3"/>
  </mergeCells>
  <hyperlinks>
    <hyperlink ref="C11" r:id="rId1" display="https://www.igac.gov.co/sites/igac.gov.co/files/informe_PAA_2017_Trimestre/POLITICA_1/1.1.3.4 Apoyo al proceso de Ordenamiento Territorial y requerimientos de la Canciller%C3%ADa.xls"/>
    <hyperlink ref="C12" r:id="rId2" display="https://www.igac.gov.co/sites/igac.gov.co/files/informe_PAA_2017_Trimestre/POLITICA_1/1.1.3.5 Levantamiento de suelos, geomorfolog%C3%ADa.xls"/>
    <hyperlink ref="C13" r:id="rId3" display="https://www.igac.gov.co/sites/igac.gov.co/files/informe_PAA_2017_Trimestre/POLITICA_1/1.1.3.6 Fortalecimiento de la Comisión Colombiana.xls"/>
    <hyperlink ref="C6" r:id="rId4" display="Generación  de  información  catastral, interrelación catastro-registro e implementación del SNC."/>
    <hyperlink ref="C7" r:id="rId5" display="Realizar los avalúos administrativos y IVP de bienes inmuebles en el territorio nacional."/>
    <hyperlink ref="C9" r:id="rId6" display="https://www.igac.gov.co/sites/igac.gov.co/files/informe_PAA_2017_Trimestre/POLITICA_1/1.1.3.2 Mantenimiento del Sistema de Referencia Geod%C3%A9sica..xls"/>
    <hyperlink ref="C10" r:id="rId7" display="Elaboración de Estudios  Geográficos."/>
    <hyperlink ref="C15" r:id="rId8" display="Investigación en sensores remotos y sistemas de información geográfica. "/>
    <hyperlink ref="C8" r:id="rId9" display="https://www.igac.gov.co/sites/igac.gov.co/files/informe_PAA_2017_Trimestre/POLITICA_1/1.1.3.1Produccióndecartografíabásicadigital.xls"/>
    <hyperlink ref="C14" r:id="rId10" display="https://www.igac.gov.co/sites/igac.gov.co/files/informe_PAA_2017_Trimestre/POLITICA_1/1.1.3.7 Infraestructura Colombiana de Datos Espaciales ICDE.xls"/>
  </hyperlinks>
  <printOptions horizontalCentered="1" verticalCentered="1"/>
  <pageMargins left="0" right="0" top="0" bottom="0" header="0" footer="0"/>
  <pageSetup horizontalDpi="600" verticalDpi="600" orientation="landscape" scale="60" r:id="rId11"/>
</worksheet>
</file>

<file path=xl/worksheets/sheet3.xml><?xml version="1.0" encoding="utf-8"?>
<worksheet xmlns="http://schemas.openxmlformats.org/spreadsheetml/2006/main" xmlns:r="http://schemas.openxmlformats.org/officeDocument/2006/relationships">
  <dimension ref="A1:Q9"/>
  <sheetViews>
    <sheetView showZeros="0" zoomScale="80" zoomScaleNormal="80" zoomScalePageLayoutView="0" workbookViewId="0" topLeftCell="B1">
      <pane ySplit="5" topLeftCell="A6" activePane="bottomLeft" state="frozen"/>
      <selection pane="topLeft" activeCell="A1" sqref="A1"/>
      <selection pane="bottomLeft" activeCell="D8" sqref="D8"/>
    </sheetView>
  </sheetViews>
  <sheetFormatPr defaultColWidth="11.421875" defaultRowHeight="15"/>
  <cols>
    <col min="1" max="1" width="21.57421875" style="3" customWidth="1"/>
    <col min="2" max="2" width="6.7109375" style="6" customWidth="1"/>
    <col min="3" max="3" width="28.421875" style="3" customWidth="1"/>
    <col min="4" max="4" width="15.140625" style="6" customWidth="1"/>
    <col min="5" max="5" width="41.140625" style="3" customWidth="1"/>
    <col min="6" max="6" width="83.8515625" style="3" customWidth="1"/>
    <col min="7" max="7" width="10.00390625" style="10" bestFit="1" customWidth="1"/>
    <col min="8" max="8" width="15.57421875" style="9" customWidth="1"/>
    <col min="9" max="9" width="12.7109375" style="9" customWidth="1"/>
    <col min="10" max="10" width="14.8515625" style="3" customWidth="1"/>
    <col min="11" max="11" width="11.421875" style="3" customWidth="1"/>
    <col min="12" max="12" width="12.8515625" style="3" bestFit="1" customWidth="1"/>
    <col min="13" max="15" width="11.421875" style="3" customWidth="1"/>
    <col min="16" max="16" width="12.8515625" style="3" bestFit="1" customWidth="1"/>
    <col min="17" max="16384" width="11.421875" style="3" customWidth="1"/>
  </cols>
  <sheetData>
    <row r="1" spans="2:12" ht="15.75">
      <c r="B1" s="143" t="str">
        <f>'PAA 2017'!B1:I1</f>
        <v>INSTITUTO GEOGRÁFICO AGUSTÍN CODAZZI</v>
      </c>
      <c r="C1" s="143"/>
      <c r="D1" s="143"/>
      <c r="E1" s="143"/>
      <c r="F1" s="143"/>
      <c r="G1" s="143"/>
      <c r="H1" s="143"/>
      <c r="I1" s="143"/>
      <c r="J1" s="143"/>
      <c r="L1" s="4"/>
    </row>
    <row r="2" spans="2:10" ht="15.75">
      <c r="B2" s="143" t="str">
        <f>'PAA 2017'!B2:I2</f>
        <v>Consolidado del  avance de las metas programadas por políticas del Plan de Acción Anual 2017</v>
      </c>
      <c r="C2" s="143"/>
      <c r="D2" s="143"/>
      <c r="E2" s="143"/>
      <c r="F2" s="143"/>
      <c r="G2" s="143"/>
      <c r="H2" s="143"/>
      <c r="I2" s="143"/>
      <c r="J2" s="143"/>
    </row>
    <row r="3" spans="2:16" s="31" customFormat="1" ht="19.5" customHeight="1">
      <c r="B3" s="148" t="str">
        <f>'POLITICA 1'!B3:C3</f>
        <v>POLITICA</v>
      </c>
      <c r="C3" s="148"/>
      <c r="D3" s="149" t="str">
        <f>+'[1]POLITICA 2'!$D$3:$J$3</f>
        <v>2. Transparencia, Participación y Servicio al Ciudadano 
</v>
      </c>
      <c r="E3" s="150"/>
      <c r="F3" s="150"/>
      <c r="G3" s="150"/>
      <c r="H3" s="150"/>
      <c r="I3" s="150"/>
      <c r="J3" s="150"/>
      <c r="P3" s="32"/>
    </row>
    <row r="4" spans="2:16" ht="28.5" customHeight="1" thickBot="1">
      <c r="B4" s="140" t="str">
        <f>+'PAA 2017'!B3:I3</f>
        <v>Corte a 31 de Diciembre de 2017</v>
      </c>
      <c r="C4" s="140"/>
      <c r="D4" s="140"/>
      <c r="E4" s="140"/>
      <c r="F4" s="140"/>
      <c r="G4" s="140"/>
      <c r="H4" s="140"/>
      <c r="I4" s="140"/>
      <c r="J4" s="140"/>
      <c r="P4" s="4"/>
    </row>
    <row r="5" spans="1:11" ht="51.75" customHeight="1" thickBot="1">
      <c r="A5" s="81" t="s">
        <v>23</v>
      </c>
      <c r="B5" s="88" t="s">
        <v>5</v>
      </c>
      <c r="C5" s="88" t="s">
        <v>22</v>
      </c>
      <c r="D5" s="80" t="s">
        <v>9</v>
      </c>
      <c r="E5" s="23" t="s">
        <v>6</v>
      </c>
      <c r="F5" s="23" t="s">
        <v>7</v>
      </c>
      <c r="G5" s="24" t="s">
        <v>1</v>
      </c>
      <c r="H5" s="25" t="s">
        <v>2</v>
      </c>
      <c r="I5" s="26" t="s">
        <v>3</v>
      </c>
      <c r="J5" s="26" t="s">
        <v>4</v>
      </c>
      <c r="K5" s="8"/>
    </row>
    <row r="6" spans="1:11" ht="300" customHeight="1">
      <c r="A6" s="103" t="s">
        <v>33</v>
      </c>
      <c r="B6" s="125" t="s">
        <v>46</v>
      </c>
      <c r="C6" s="121" t="str">
        <f>+'[2]POLITICA 2'!$C$7</f>
        <v>Plan integral de difusión, promoción y mercadeo de productos y servicios geográficos del IGAC</v>
      </c>
      <c r="D6" s="118" t="str">
        <f>'[5]POLITICA 2'!$D$7</f>
        <v>Oficina de Difusión y Mercadeo</v>
      </c>
      <c r="E6" s="60" t="str">
        <f>'[7]POLITICA 2'!$E$7</f>
        <v>Participación en 5 ferias y/o eventos, entrega de 2500 cartillas, conservación de 100 publicaciones, visitas a 2100 clientes del Igac a nivel nacional.</v>
      </c>
      <c r="F6" s="64" t="str">
        <f>'[8]POLITICA 2'!$F$7</f>
        <v>1. ACTV 1: Durante el mes de Diciembre, La meta ya se encuentra cumplieda al 100%, durante el mes de diciembre no se reporta esta actividad.
2. ACTV. 2: En el marco de la gestión realizada para el cumplimiento de esta actividad, durante el mes de diciembre desde la Biblioteca del Instituto se recibieron las 25 obras restauradas restantes, para un total de 100 obras restauradas recibidas a satisfacción, lo que permite evidenciar un avance del 20% para el mes de diciembre y dar cumplimiento satisfactorio del 100% a la meta programada acumulada.
3. ACTV. 3: Durante el mes de Diciembre, se realizaron 165 visitas comerciales en 9 direcciones territoriales, visitas a través de las cuales el IGAC realizó la difusión, divulgación y comercialización de los productos y servicios del IGAC en las ciudades de: Bogotá D.C, Atlántico, Córdoba, Magdalena, Meta, Nariño, Norte de Santander, Sucre y Valle. Las 165 visitas realizadas a nivel nacional, permite dar cumplimiento del 7.83%, con respecto al 6,50% programado para el mes de diciembre, y cumplimiento acumulativo al cierre de la vigencia del 107.56% 
4, ACTV. 4:  Durante el mes de Diciembre, el Instituto Geográfico Agustín Codazzi realizó la entrega de 200 cartillas “Recorre Colombia con Agustín”, una herramienta didáctica elaborada por el IGAC, en la cual los estudiantes pueden conocer detalles geográficos de los 32 departamentos de Colombia y al mismo tiempo colorear la geografía del país. Actividades que permiten reportar un avance de ejecución del 8% con respecto al 6.5% programado para el periodo; a la fecha la meta presenta cumplimiento del 118,60% de la programación para la vigencia 2017, se encuentra cumplida satisfactoriamente.
5. ACTV. 5:El dato correspondiente a las ventas realizadas por el IGAC durante el mes de diciembre  a nivel nacional incluidas todas las ventas en las D.T. corresponde a $507.489.853, ingresos equivalentes a un 5.53% de cumplimiento, con respecto al 8.46% programado para el mes de diciembre.  Sede central tiene un porcentaje de representación del 29.65% del total de ventas a nivel nacional; con corte a 30 de diciembre, Bogotá registra ingresos por ventas al contado por valor de $2.537.415.067, valor que corresponde a un avance del 73.87% de las ventas totales programadas para sede central.
</v>
      </c>
      <c r="G6" s="65">
        <f>+'[3]POLITICA 2'!$G$7</f>
        <v>0.3333</v>
      </c>
      <c r="H6" s="65">
        <f>'[8]POLITICA 2'!$H$7</f>
        <v>1</v>
      </c>
      <c r="I6" s="65">
        <f>'[8]POLITICA 2'!$I$7</f>
        <v>1.02935</v>
      </c>
      <c r="J6" s="71">
        <f>IF(I6=0,"",I6/H6)</f>
        <v>1.02935</v>
      </c>
      <c r="K6" s="12"/>
    </row>
    <row r="7" spans="1:17" ht="393" customHeight="1">
      <c r="A7" s="101" t="s">
        <v>65</v>
      </c>
      <c r="B7" s="125" t="s">
        <v>47</v>
      </c>
      <c r="C7" s="121" t="s">
        <v>11</v>
      </c>
      <c r="D7" s="124" t="str">
        <f>'[5]POLITICA 2'!$D$16</f>
        <v>Oficina de Difusión y Mercadeo</v>
      </c>
      <c r="E7" s="60" t="str">
        <f>'[6]POLITICA 2'!$E$16</f>
        <v>Implementar la estrategia de comunicación interna y externa para dar cumplimiento a lo establecido en el Plan de Comunicaciones 2017</v>
      </c>
      <c r="F7" s="70" t="str">
        <f>'[8]POLITICA 2'!$F$16</f>
        <v> Con corte al mes de Diciembre, las actividades presentan un avance de cumplimiento del 8,33% para el periodo, es decir el 100% de lo programado para cada una de las actividades programadas, el cumplimiento acumulado a diciembre de 2017 corresponde al 100% de la programacion. 
ACT. 1: Divulgar información a los servidores del IGAC, a través de las herramientas de comunicación interna del Instituto. A través de las diferentes herramientas de comunicación interna del IGAC establecidas en el Plan de Comunicaciones, durante el mes diciembre se realizó de manera permanente y oportuna la socialización y divulgación de información de interés para los servidores del Instituto, las cuales presentan los siguientes resultados:A través de las herramientas de comunicación interna con que cuenta el IGAC, se socializaron y publicaron contenidos temáticos con información de interés para los servidores del Instituto relacionada con: eventos, actividades, noticias, monitoreo de medios campañas internas, notas de interés y en general información generada por el IGAC, así: IGACNET: 30 mensajes publicados. PANTALLAS DIGITALES: 124 mensajes divulgados. BOLETINES VIRTUALES: 11 ediciones publicadas. CORREO INTERNO: diariamente se divulgaron 42 contenidos y mensajes con información de interés para los servidores del IGAC. DISEÑO: se diseñaron 58 piezas comunicativas y se realizó la producción audiovisual de 8 piezas. 
ACT. 2:  La actividad "Publicar contenidos temáticos e información sobre la gestión y actividades del IGAC: Durante el mes de diciembre en el marco de la estrategia de comunicación externa del IGAC, el GIT de Comunicaciones del IGAC realizó la socialización y divulgación de 438 mensajes o contenidos temáticos institucionales con información de la gestión y actividades, a través de las redes sociales de las que hace parte el Instituto, lo cual permitió  633.710  personas alcanzadas, es decir, que recibieran la información publicada por el IGAC a través de sus redes sociales, los temas más interactuados corresponden a catastro multipropósito, Agrología y temas Institucionales.  A través del TWITTER: NÚMERO DE PUBLICACIONES 388 mensajes, PERSONAS ALCANZADAS CON LAS PUBLICACIONES 204.000, TOTAL SEGUIDORES  60.302 A través de la red de FACEBOOK:  NÚMERO DE PUBLICACIONES:  50  mensajes, PERSONAS ALCANZADAS CON LAS PUBLICACIONES 429.710, TOTAL SEGUIDORES  71.078, acciones que permiten dar cumplimiento al 8,33% de avance para este periodo.
ACT. 3:  La actividad "Publicar y socializar comunicados de prensa sobre el IGAC, que permitan generar registros informativos en medios de comunicación" presenta para el periodo un avance del 8,33%, se realizó de manera permanente y oportuna la divulgación de contenidos temáticos sobre la gestión y actividades del IGAC las cuales presentan los siguientes resultados: En el marco de la estrategia de comunicación externa del IGAC, el GIT de Comunicaciones, para generar registros informativos en medios de comunicación, se realizó permanente la investigación, redacción y divulgación de 18 comunicados de prensa, analizando la oportunidad de noticia informando de manera clara a la ciudadanía, a través de los diferentes medios de comunicación masivos. Como resultado de la gestión free pres realizada por GIT de Comunicaciones con los diferentes medios de comunicación, la entidad ha logrado 173 registros de notas informativos.  </v>
      </c>
      <c r="G7" s="65">
        <f>+'[3]POLITICA 2'!$G$16</f>
        <v>0.3334</v>
      </c>
      <c r="H7" s="65">
        <f>'[8]POLITICA 2'!$H$16</f>
        <v>1</v>
      </c>
      <c r="I7" s="65">
        <f>'[8]POLITICA 2'!$I$16</f>
        <v>1</v>
      </c>
      <c r="J7" s="66">
        <f>IF(I7=0,"",I7/H7)</f>
        <v>1</v>
      </c>
      <c r="M7" s="4"/>
      <c r="N7" s="4"/>
      <c r="O7" s="5"/>
      <c r="P7" s="4"/>
      <c r="Q7" s="5"/>
    </row>
    <row r="8" spans="1:17" ht="120" customHeight="1">
      <c r="A8" s="102" t="s">
        <v>65</v>
      </c>
      <c r="B8" s="125" t="s">
        <v>48</v>
      </c>
      <c r="C8" s="121" t="str">
        <f>'[6]POLITICA 2'!$C$24</f>
        <v>Fortalecimiento del Servicio al Ciudadano</v>
      </c>
      <c r="D8" s="118" t="str">
        <f>'[5]POLITICA 2'!$D$24</f>
        <v>Secretaría General</v>
      </c>
      <c r="E8" s="60" t="str">
        <f>'[6]POLITICA 2'!$E$24</f>
        <v>Lograr la satisfacción de los usuarios del IGAC en un 88%.
Medir la oportunidad del 100% de las PQR de la vigencia.
Formular 1 programa de servicio al ciudadano.</v>
      </c>
      <c r="F8" s="64" t="str">
        <f>'[8]POLITICA 2'!$F$24</f>
        <v>1.Las direcciones Territoriales remiten formulario de encuestas diligenciado por parte de los ciudadanos en las fechas 5 y 6 de Diciembre para consolidación del Informe en los primeros días de Enero. 2.Se incluye en  la IGACNET, en Novedades del SGI la Cartilla de Protocolos de Atención al Ciudadano. 3.Se proyectó Resolución 1252 del 30 de octubre de 2017 "por la cual se crea el Defensor del ciudadano en el Instituto Geográfico Agustín Codazzi" Se envía comunicación a las Direcciones Territoriales que ganaron el campeonato de peticiones 4. Se sube el modelo de gestión publica eficiente al servicio al ciudadano a la página web en el siguiente link:
http://www.igac.gov.co/wps/portal/igac/raiz/GestionInstitucional/SuscripcionServiciosInformacion 5. Se presenta el Informe Trimestral de PQRDS y Servicio al Ciudadano presentado a la Dirección General con copia a la Oficina Asesora de Planeación, Subdirección de Catastro,Control Interno del  17 de Octubre con radicado 8002017IE11037 del 17 de Octubre. Se remitio copia a las Direcciones Territoriales el día 19 de Octubre mediante correo electrónico. Mesa de trabajo para el Rediseño del informe Servicio al Ciudadano y PQRD  (15-11-2017 y 05 – 12-2017) para presenta en los primeros días de Enero.</v>
      </c>
      <c r="G8" s="65">
        <f>+'[3]POLITICA 2'!$G$24</f>
        <v>0.3333</v>
      </c>
      <c r="H8" s="65">
        <f>'[8]POLITICA 2'!$H$24</f>
        <v>1</v>
      </c>
      <c r="I8" s="65">
        <f>'[8]POLITICA 2'!$I$24</f>
        <v>0.99932</v>
      </c>
      <c r="J8" s="73">
        <f>'[6]POLITICA 2'!$J$24</f>
        <v>1</v>
      </c>
      <c r="M8" s="4"/>
      <c r="N8" s="4"/>
      <c r="O8" s="5"/>
      <c r="P8" s="4"/>
      <c r="Q8" s="5"/>
    </row>
    <row r="9" spans="1:11" ht="45.75" customHeight="1" thickBot="1">
      <c r="A9" s="89"/>
      <c r="B9" s="146" t="s">
        <v>8</v>
      </c>
      <c r="C9" s="147"/>
      <c r="D9" s="147"/>
      <c r="E9" s="147"/>
      <c r="F9" s="147"/>
      <c r="G9" s="15">
        <f>+G6+G7+G8</f>
        <v>1</v>
      </c>
      <c r="H9" s="15">
        <f>+G6*H6+G7*H7+G8*H8</f>
        <v>1</v>
      </c>
      <c r="I9" s="15">
        <f>+G6*I6+G7*I7+G8*I8</f>
        <v>1.009555711</v>
      </c>
      <c r="J9" s="17">
        <f>IF(I9=0,"",I9/H9)</f>
        <v>1.009555711</v>
      </c>
      <c r="K9" s="8"/>
    </row>
  </sheetData>
  <sheetProtection/>
  <mergeCells count="6">
    <mergeCell ref="B9:F9"/>
    <mergeCell ref="B1:J1"/>
    <mergeCell ref="B2:J2"/>
    <mergeCell ref="B3:C3"/>
    <mergeCell ref="D3:J3"/>
    <mergeCell ref="B4:J4"/>
  </mergeCells>
  <hyperlinks>
    <hyperlink ref="C6" r:id="rId1" display="https://www.igac.gov.co/sites/igac.gov.co/files/informe_PAA_2017_Trimestre/POLITICA_2/2.2.1.1 Plan integral de difusión, promoción y mercadeo de productos y servicios geográficos del IGAC.xls"/>
    <hyperlink ref="C7" r:id="rId2" display="Diseño e implementación del Plan de Comunicaciones "/>
    <hyperlink ref="C8" r:id="rId3" display="https://www.igac.gov.co/sites/igac.gov.co/files/informe_PAA_2017_Trimestre/POLITICA_2/2.2.1.3Fortalecimiento del Servicio al Ciudadano.xls"/>
  </hyperlinks>
  <printOptions horizontalCentered="1"/>
  <pageMargins left="0" right="0" top="0.5905511811023623" bottom="0" header="0" footer="0"/>
  <pageSetup horizontalDpi="600" verticalDpi="600" orientation="landscape" scale="50" r:id="rId4"/>
</worksheet>
</file>

<file path=xl/worksheets/sheet4.xml><?xml version="1.0" encoding="utf-8"?>
<worksheet xmlns="http://schemas.openxmlformats.org/spreadsheetml/2006/main" xmlns:r="http://schemas.openxmlformats.org/officeDocument/2006/relationships">
  <dimension ref="A1:K8"/>
  <sheetViews>
    <sheetView zoomScale="80" zoomScaleNormal="80" zoomScalePageLayoutView="0" workbookViewId="0" topLeftCell="A1">
      <selection activeCell="C7" sqref="C7"/>
    </sheetView>
  </sheetViews>
  <sheetFormatPr defaultColWidth="11.421875" defaultRowHeight="15"/>
  <cols>
    <col min="1" max="1" width="18.57421875" style="3" customWidth="1"/>
    <col min="2" max="2" width="7.28125" style="6" customWidth="1"/>
    <col min="3" max="3" width="22.28125" style="3" customWidth="1"/>
    <col min="4" max="4" width="13.28125" style="6" customWidth="1"/>
    <col min="5" max="5" width="41.140625" style="3" customWidth="1"/>
    <col min="6" max="6" width="83.8515625" style="6" customWidth="1"/>
    <col min="7" max="7" width="10.00390625" style="10" bestFit="1" customWidth="1"/>
    <col min="8" max="9" width="12.7109375" style="9" customWidth="1"/>
    <col min="10" max="10" width="13.7109375" style="3" customWidth="1"/>
    <col min="11" max="16384" width="11.421875" style="3" customWidth="1"/>
  </cols>
  <sheetData>
    <row r="1" spans="2:10" ht="15.75">
      <c r="B1" s="143" t="str">
        <f>'PAA 2017'!B1:I1</f>
        <v>INSTITUTO GEOGRÁFICO AGUSTÍN CODAZZI</v>
      </c>
      <c r="C1" s="143"/>
      <c r="D1" s="143"/>
      <c r="E1" s="143"/>
      <c r="F1" s="143"/>
      <c r="G1" s="143"/>
      <c r="H1" s="143"/>
      <c r="I1" s="143"/>
      <c r="J1" s="143"/>
    </row>
    <row r="2" spans="2:10" ht="15.75">
      <c r="B2" s="143" t="str">
        <f>'PAA 2017'!B2:I2</f>
        <v>Consolidado del  avance de las metas programadas por políticas del Plan de Acción Anual 2017</v>
      </c>
      <c r="C2" s="143"/>
      <c r="D2" s="143"/>
      <c r="E2" s="143"/>
      <c r="F2" s="143"/>
      <c r="G2" s="143"/>
      <c r="H2" s="143"/>
      <c r="I2" s="143"/>
      <c r="J2" s="143"/>
    </row>
    <row r="3" spans="2:10" ht="15.75">
      <c r="B3" s="153"/>
      <c r="C3" s="153"/>
      <c r="D3" s="154"/>
      <c r="E3" s="154"/>
      <c r="F3" s="154"/>
      <c r="G3" s="154"/>
      <c r="H3" s="154"/>
      <c r="I3" s="154"/>
      <c r="J3" s="154"/>
    </row>
    <row r="4" spans="2:10" s="37" customFormat="1" ht="22.5" customHeight="1">
      <c r="B4" s="155" t="str">
        <f>'POLITICA 1'!B3:C3</f>
        <v>POLITICA</v>
      </c>
      <c r="C4" s="155"/>
      <c r="D4" s="156" t="str">
        <f>+'[1]POLITICA 3'!$D$3:$J$3</f>
        <v>3. Gestión del Talento Humano
</v>
      </c>
      <c r="E4" s="156"/>
      <c r="F4" s="156"/>
      <c r="G4" s="156"/>
      <c r="H4" s="156"/>
      <c r="I4" s="156"/>
      <c r="J4" s="156"/>
    </row>
    <row r="5" spans="2:10" ht="16.5" thickBot="1">
      <c r="B5" s="140" t="str">
        <f>+'PAA 2017'!B3:I3</f>
        <v>Corte a 31 de Diciembre de 2017</v>
      </c>
      <c r="C5" s="140"/>
      <c r="D5" s="140"/>
      <c r="E5" s="140"/>
      <c r="F5" s="140"/>
      <c r="G5" s="140"/>
      <c r="H5" s="140"/>
      <c r="I5" s="140"/>
      <c r="J5" s="140"/>
    </row>
    <row r="6" spans="1:11" ht="40.5" customHeight="1" thickBot="1">
      <c r="A6" s="81" t="s">
        <v>23</v>
      </c>
      <c r="B6" s="18" t="s">
        <v>5</v>
      </c>
      <c r="C6" s="19" t="s">
        <v>22</v>
      </c>
      <c r="D6" s="19" t="s">
        <v>9</v>
      </c>
      <c r="E6" s="19" t="s">
        <v>6</v>
      </c>
      <c r="F6" s="19" t="s">
        <v>7</v>
      </c>
      <c r="G6" s="20" t="s">
        <v>1</v>
      </c>
      <c r="H6" s="21" t="s">
        <v>2</v>
      </c>
      <c r="I6" s="22" t="s">
        <v>3</v>
      </c>
      <c r="J6" s="22" t="s">
        <v>4</v>
      </c>
      <c r="K6" s="8"/>
    </row>
    <row r="7" spans="1:11" ht="169.5" customHeight="1">
      <c r="A7" s="100" t="s">
        <v>34</v>
      </c>
      <c r="B7" s="90" t="s">
        <v>49</v>
      </c>
      <c r="C7" s="72" t="s">
        <v>70</v>
      </c>
      <c r="D7" s="74" t="str">
        <f>+'[2]POLITICA 3'!$D$6</f>
        <v>Secretaría General</v>
      </c>
      <c r="E7" s="74" t="str">
        <f>'[6]POLITICA 3'!$E$6</f>
        <v>Capacitar por lo menos el 10% de los funcionarios de las Direcciones Territoriales, conforme al Plan Institucional de Capacitación.
Mantener la satisfacción de los funcionarios en las actividades de Bienestar Social sobre el 80%
Implementar 1 Sistema de</v>
      </c>
      <c r="F7" s="74" t="str">
        <f>'[8]POLITICA 3'!$F$6</f>
        <v>Capacitación:  Para la vigencia se tenía programado el entrenamiento en temas de Contratación Pública  y Control Disciplinario que se contrató con la firma F&amp;C Consultores, el programa está compuesto por nueve talleres uno de ellos cortesía de la empresa contratante, de los cuales se alcanzó a ejecutar el 50%, en razón a que la firma F&amp;C Consultores solicitó la prórroga del contrato hasta el 13 de Abril de 2018, debido ha sido complejo establecer la agenda del equipo de consultores y conferencistas con los grupos de trabajo del IGAC, por el cierre de año. Además, los funcionarios asistentes tenían programadas otras actividades relacionadas con la celebración de convenios y contratos interadministrativos, que deben realizar antes de que la ley de garantías entre en vigencia.</v>
      </c>
      <c r="G7" s="75">
        <f>+'[3]POLITICA 3'!$G$6</f>
        <v>1</v>
      </c>
      <c r="H7" s="75">
        <f>'[8]POLITICA 3'!$H$6</f>
        <v>1</v>
      </c>
      <c r="I7" s="75">
        <f>'[8]POLITICA 3'!$I$6</f>
        <v>0.999</v>
      </c>
      <c r="J7" s="63">
        <f>IF(I7=0,"",I7/H7)</f>
        <v>0.999</v>
      </c>
      <c r="K7" s="12"/>
    </row>
    <row r="8" spans="1:11" ht="32.25" customHeight="1" thickBot="1">
      <c r="A8" s="83"/>
      <c r="B8" s="151" t="s">
        <v>8</v>
      </c>
      <c r="C8" s="151"/>
      <c r="D8" s="151"/>
      <c r="E8" s="151"/>
      <c r="F8" s="152"/>
      <c r="G8" s="15">
        <f>G7</f>
        <v>1</v>
      </c>
      <c r="H8" s="15">
        <f>G7*H7</f>
        <v>1</v>
      </c>
      <c r="I8" s="15">
        <f>G7*I7</f>
        <v>0.999</v>
      </c>
      <c r="J8" s="17">
        <f>I8/H8</f>
        <v>0.999</v>
      </c>
      <c r="K8" s="8"/>
    </row>
  </sheetData>
  <sheetProtection/>
  <mergeCells count="8">
    <mergeCell ref="B5:J5"/>
    <mergeCell ref="B8:F8"/>
    <mergeCell ref="B1:J1"/>
    <mergeCell ref="B2:J2"/>
    <mergeCell ref="B3:C3"/>
    <mergeCell ref="D3:J3"/>
    <mergeCell ref="B4:C4"/>
    <mergeCell ref="D4:J4"/>
  </mergeCells>
  <hyperlinks>
    <hyperlink ref="C7" r:id="rId1" display="Desarrollo de los planes de Talento Humano"/>
  </hyperlinks>
  <printOptions horizontalCentered="1"/>
  <pageMargins left="0" right="0" top="0.5905511811023623" bottom="0" header="0" footer="0"/>
  <pageSetup horizontalDpi="600" verticalDpi="600" orientation="landscape" scale="61" r:id="rId2"/>
</worksheet>
</file>

<file path=xl/worksheets/sheet5.xml><?xml version="1.0" encoding="utf-8"?>
<worksheet xmlns="http://schemas.openxmlformats.org/spreadsheetml/2006/main" xmlns:r="http://schemas.openxmlformats.org/officeDocument/2006/relationships">
  <dimension ref="A1:K13"/>
  <sheetViews>
    <sheetView showZeros="0" zoomScale="80" zoomScaleNormal="80" zoomScalePageLayoutView="0" workbookViewId="0" topLeftCell="A1">
      <pane ySplit="5" topLeftCell="A12" activePane="bottomLeft" state="frozen"/>
      <selection pane="topLeft" activeCell="A1" sqref="A1"/>
      <selection pane="bottomLeft" activeCell="C12" sqref="C12"/>
    </sheetView>
  </sheetViews>
  <sheetFormatPr defaultColWidth="11.421875" defaultRowHeight="15"/>
  <cols>
    <col min="1" max="1" width="18.28125" style="3" customWidth="1"/>
    <col min="2" max="2" width="6.8515625" style="6" customWidth="1"/>
    <col min="3" max="3" width="24.421875" style="3" customWidth="1"/>
    <col min="4" max="4" width="18.140625" style="11" customWidth="1"/>
    <col min="5" max="5" width="41.140625" style="3" customWidth="1"/>
    <col min="6" max="6" width="83.8515625" style="3" customWidth="1"/>
    <col min="7" max="7" width="10.00390625" style="10" bestFit="1" customWidth="1"/>
    <col min="8" max="8" width="15.7109375" style="9" customWidth="1"/>
    <col min="9" max="9" width="15.00390625" style="9" customWidth="1"/>
    <col min="10" max="10" width="15.57421875" style="3" customWidth="1"/>
    <col min="11" max="16384" width="11.421875" style="3" customWidth="1"/>
  </cols>
  <sheetData>
    <row r="1" spans="2:10" ht="20.25" customHeight="1">
      <c r="B1" s="158" t="str">
        <f>'PAA 2017'!B1:I1</f>
        <v>INSTITUTO GEOGRÁFICO AGUSTÍN CODAZZI</v>
      </c>
      <c r="C1" s="158"/>
      <c r="D1" s="158"/>
      <c r="E1" s="158"/>
      <c r="F1" s="158"/>
      <c r="G1" s="158"/>
      <c r="H1" s="158"/>
      <c r="I1" s="158"/>
      <c r="J1" s="158"/>
    </row>
    <row r="2" spans="2:10" ht="18">
      <c r="B2" s="158" t="str">
        <f>'PAA 2017'!B2:I2</f>
        <v>Consolidado del  avance de las metas programadas por políticas del Plan de Acción Anual 2017</v>
      </c>
      <c r="C2" s="158"/>
      <c r="D2" s="158"/>
      <c r="E2" s="158"/>
      <c r="F2" s="158"/>
      <c r="G2" s="158"/>
      <c r="H2" s="158"/>
      <c r="I2" s="158"/>
      <c r="J2" s="158"/>
    </row>
    <row r="3" spans="2:10" s="30" customFormat="1" ht="16.5" customHeight="1">
      <c r="B3" s="159" t="str">
        <f>'POLITICA 1'!B3:C3</f>
        <v>POLITICA</v>
      </c>
      <c r="C3" s="159"/>
      <c r="D3" s="160" t="str">
        <f>+'[1]POLITICA 4'!$D$3:$J$3</f>
        <v>4. Eficiencia Administrativa
</v>
      </c>
      <c r="E3" s="160"/>
      <c r="F3" s="160"/>
      <c r="G3" s="160"/>
      <c r="H3" s="160"/>
      <c r="I3" s="160"/>
      <c r="J3" s="160"/>
    </row>
    <row r="4" spans="2:10" ht="15.75" customHeight="1" thickBot="1">
      <c r="B4" s="140" t="str">
        <f>+'PAA 2017'!B3:I3</f>
        <v>Corte a 31 de Diciembre de 2017</v>
      </c>
      <c r="C4" s="140"/>
      <c r="D4" s="140"/>
      <c r="E4" s="140"/>
      <c r="F4" s="140"/>
      <c r="G4" s="140"/>
      <c r="H4" s="140"/>
      <c r="I4" s="140"/>
      <c r="J4" s="140"/>
    </row>
    <row r="5" spans="1:11" ht="42.75" customHeight="1" thickBot="1">
      <c r="A5" s="81" t="s">
        <v>23</v>
      </c>
      <c r="B5" s="111" t="s">
        <v>5</v>
      </c>
      <c r="C5" s="88" t="s">
        <v>22</v>
      </c>
      <c r="D5" s="80" t="s">
        <v>9</v>
      </c>
      <c r="E5" s="23" t="s">
        <v>6</v>
      </c>
      <c r="F5" s="23" t="s">
        <v>7</v>
      </c>
      <c r="G5" s="24" t="s">
        <v>1</v>
      </c>
      <c r="H5" s="25" t="s">
        <v>2</v>
      </c>
      <c r="I5" s="26" t="s">
        <v>3</v>
      </c>
      <c r="J5" s="26" t="s">
        <v>4</v>
      </c>
      <c r="K5" s="8"/>
    </row>
    <row r="6" spans="1:11" ht="302.25" customHeight="1">
      <c r="A6" s="100" t="s">
        <v>65</v>
      </c>
      <c r="B6" s="112" t="s">
        <v>50</v>
      </c>
      <c r="C6" s="121" t="s">
        <v>12</v>
      </c>
      <c r="D6" s="117" t="str">
        <f>'[5]POLITICA 4'!$D$6</f>
        <v>Oficina de Control Interno</v>
      </c>
      <c r="E6" s="74" t="str">
        <f>'[7]POLITICA 4'!$E$6</f>
        <v>12 auditorias integrales, 10 de seguimiento, 2 ciclos de auditorias internas de calidad y otros seguimientos</v>
      </c>
      <c r="F6" s="74" t="str">
        <f>'[8]POLITICA 4'!$F$6</f>
        <v>Primer Trimestre: Se realizó auditoría integral a la Territorial Meta, Se programó la auditoría a Talento Humano, pero no se pudo realizar en razón a que no estaba completo el equipo audtor contratista.. Se cumplió con la auditoría de seguimiento de Sucre. Se inicìó la gestiòn con la revisiòn del manual de auditorías al SGI y la revisión de parametros en Sofigac para las auditorías del SGI del 2017. Se cumpliò con el Informe Ejecutivo anual, Control Interno Contable, Informe de Gestión OCI, Seguimiento a 31-12-2016 del Plan Anual de Acción Acuerdos de Gestiòn a 31-12-2016, Informe Pormenorizado de Control Interno, Seguimiento PMCGR a 31-12-2016, Plan Anticorrpción y atención al ciudadano a 31-12-2016, Riesgos de Gestión a 31-12-2016, Certificación EKOGUI, Austeridad del Gasto a 31-12-2016, Autocomisiones a 31-12-2016, 31-01-2016 y 28-02-2016, Sismeg a 31-12-2016, Acpms a 31-12-2016 aplicaitvo ACPM, Ejecuciòn presupuestal a 31-12-2016.
Segundo trimestre se cumplio con las auditorías integrales de Guajira, Caldas, Comunicaciones y Geodesia. Seguimientos de: Plan Anticorrupción y Atención al ciudadano a 31-04-17, PQRDS a 31-12-16, Acciones Sofigac a 30-04-17,  Autocomisiones a 30-03-17, 30-04-17 y 30-05-17, Actas de supervisión del 31-12-16, Implementación NICPS a 28-02-17, SIIF a 28-02-17, Riesgos de gestión a 30-04-17, SNARIV a 31-12-16, PAA a 31-03-17, MIPG a 30-03-17,Atención al Ciudadano, Ejecución presupuestal a 30-03-2017. Están en proceso el seguimiento  SECOP, Austeridad del Gasto Público. Se realizó el 2 comité de mejoramiento el 27-04-17.
Debido que no estaba completo el equipo auditor se reprogramaron las auditorias integral de Comunicaciones para el mes de junio y seguimiento de Talento Humano  para julio. 
No se ha podido cumplir con las auditorías de seguimiento de Norte de Santander y Atlántico, Seguimiento del PDA, Seguimiento NICP.
Tercer trimestre: se cumplió con la auditoría integral de Servicio al Ciudadano, territorial Santander, área financiera de la territorial Cesar, auditoria de seguimiento de la territorial Norte de Santander, auditoria de seguimiento de Talento Humano, auditorías del SGI en las territoriales Caquetá, Nariño, Quindìo, Santander, Sucre y Cundinamarca  y en los 20 procesos de la Sede Central.
Se ha realizados los Informes pormenorizado de Control Interno a julio de 2017, Austeridad del Gasto público a 30-03-2017 y 30-06-2017, Autocomisiones a 30-06-2017, 30-07-2017 y 30-08-2017, SECOP, SIIF, Actas de supervisión, ejecución presupuestal, Seguimiento al Sistema de Gestión de Seguridad y Salud Ocupacional (OHSAS 18001), Plan Anticorrupción y atención al ciudadano, Riesgos, entre otros.
En proceso el seguimiento del Plan de bienestar e incentivos y Plan anual de vacantes, SIGEP, Seguimiento de las NICPS. 
No se han realizado PDA, PQRDS, SNARIV, Plan Anual de Adquisiciones, NICPS
Cuarto trimestre: Se cumplió con las auditorías integrales área administrativa y técnica de la Territorial Cesar, Territorial Cauca, U.O.C. Leticia y Quibdó.
Auditorias de seguimiento de las Territoriales Tolima y Atlántico, U.O.C. San Andrés, Palmira y Mariquita, Sede Central Almacén.
Los seguimientos de PQRDS a 30-06-2017, Austeridad a 30-09-2017, Autocomisiones a 30-09-2017, 30-10-2017 y 30-11-2017, Seguimiento Ejecución Presupuestal julio, agosto y septiembre, NICPS a 30-06-2017 y a 18-10-2017, Modelo Integrado de Planeación y Gestión a 30-09-2017, SIGEP a 30-09-2017, SNARIV a 30-06-2017, Plan de Desarrollo Administrativo, Plan Anual de Adquisiciones a 30-10-2017, SECOP a 30-11-2017, SIIF a 27-12-2017, Plan de bienestar e incentivos, Plan anual de vacantes a 30-06-2017 y 30-09-2017, Verificación Actas de Supervisión a 30-11-2017.
</v>
      </c>
      <c r="G6" s="75">
        <f>'[6]POLITICA 4'!$G$6</f>
        <v>0.1429</v>
      </c>
      <c r="H6" s="75">
        <f>'[8]POLITICA 4'!$I$6</f>
        <v>0.9942300000000002</v>
      </c>
      <c r="I6" s="75">
        <f>'[8]POLITICA 4'!$J$6</f>
        <v>0.99423</v>
      </c>
      <c r="J6" s="71">
        <f aca="true" t="shared" si="0" ref="J6:J12">IF(I6=0,"",I6/H6)</f>
        <v>0.9999999999999998</v>
      </c>
      <c r="K6" s="12"/>
    </row>
    <row r="7" spans="1:11" ht="162" customHeight="1">
      <c r="A7" s="100" t="s">
        <v>65</v>
      </c>
      <c r="B7" s="113" t="s">
        <v>51</v>
      </c>
      <c r="C7" s="121" t="s">
        <v>52</v>
      </c>
      <c r="D7" s="118" t="str">
        <f>'[7]POLITICA 4'!$D$16</f>
        <v>Secretaría General</v>
      </c>
      <c r="E7" s="60" t="str">
        <f>'[7]POLITICA 4'!$E$16</f>
        <v>Implementar 5 programas ambientales y estrategias de buenas practicas tendientes a la reduccion del papel; asi como ejecutar el plan de servicios generales.</v>
      </c>
      <c r="F7" s="64" t="str">
        <f>'[8]POLITICA 4'!$F$16</f>
        <v> 1. Se implementaron los 5 Programas Ambientales en un 100%. Se alcanzó el 100% en la transición e Implementación del SGA, de la NTC ISO 14001, de vr 2004, a 2015. Se logró mantener le certificación del SGA en la nueva versión de la NTC ISO 14001:2015; se alcanzó un cumplimiento legal ambiental del 99,8% ; se obtuvo el Registro 5539 de 2017 como acopiadores de llantas; se remitieron a Min-Minas  informes semestrales de sustitución de luminarias, (rad EE76668 y EE17483 de 2017); se realizaron 11 visitas a las DT :Caquetá, Casanare, Cundinamarca, Nariño, Pereira, Quindío y Sucre; se elaboraron y publicaron 2 cartillas ambientales: i) Guía para el manejo ambiental en obra y la Gestión Integral de Residuos de construcción y demolición (RCD) en obras y ii) Cartilla Consumo Sostenible.
Act 2. Socialización del SGA y Política Cero Papel a 1667  personas a nivel nacional  y divulgación con 57 piezas comunicativas.
Act. 3. Se hace monitoreo a los contratos de vigilancia y seguridad privada a nivle nacional y servicio de aseo y cafeteria.</v>
      </c>
      <c r="G7" s="76">
        <f>'[6]POLITICA 4'!$G$16</f>
        <v>0.142857143</v>
      </c>
      <c r="H7" s="76">
        <f>'[8]POLITICA 4'!$H$16</f>
        <v>0.9999999999999999</v>
      </c>
      <c r="I7" s="76">
        <f>'[8]POLITICA 4'!$I$16</f>
        <v>0.9999999999999999</v>
      </c>
      <c r="J7" s="66">
        <f t="shared" si="0"/>
        <v>1</v>
      </c>
      <c r="K7" s="12"/>
    </row>
    <row r="8" spans="1:11" ht="120" customHeight="1">
      <c r="A8" s="100" t="s">
        <v>65</v>
      </c>
      <c r="B8" s="114" t="s">
        <v>53</v>
      </c>
      <c r="C8" s="122" t="s">
        <v>54</v>
      </c>
      <c r="D8" s="119" t="str">
        <f>'[7]POLITICA 4'!$D$20</f>
        <v>Secretaría General</v>
      </c>
      <c r="E8" s="93" t="str">
        <f>'[7]POLITICA 4'!$E$20</f>
        <v>Fase 3: Actualizar una propuesta de modernización institucional, acorde a los nuevos lineamientos de política publica.</v>
      </c>
      <c r="F8" s="94" t="str">
        <f>'[8]POLITICA 4'!$F$20</f>
        <v>Actividad 1. Numerales 1 a 3. Se consolidó el documento de proyección de Direccionamiento Estratégico de la Reforma del IGAC Versión 1.0 .  Actividad 2, numeral 2.Se adelantó el proceso de actualización de información de todos los funcionarios para la caracterización de la planta de personal y se preparó la información que servirá de base para los ajustes institucionales en materia de planta de personal. 
Respecto del Plan anual de vacantes, se ha provisto el 26% de las vacancias pese a limitantes de carácter presupuestal. En el marco de la Convocatoria 337 de 2016, se realizaron Pruebas de Conocimiento y Comportamentales el 8 de octubre de 2017 y el 4 de diciembre se publicaron resultados de dichas pruebas.</v>
      </c>
      <c r="G8" s="95">
        <v>0.1429</v>
      </c>
      <c r="H8" s="95">
        <f>'[8]POLITICA 4'!$H$20</f>
        <v>1</v>
      </c>
      <c r="I8" s="95">
        <f>'[8]POLITICA 4'!$I$20</f>
        <v>1</v>
      </c>
      <c r="J8" s="66">
        <f t="shared" si="0"/>
        <v>1</v>
      </c>
      <c r="K8" s="12"/>
    </row>
    <row r="9" spans="1:11" ht="177" customHeight="1">
      <c r="A9" s="99" t="s">
        <v>62</v>
      </c>
      <c r="B9" s="115" t="s">
        <v>55</v>
      </c>
      <c r="C9" s="121" t="s">
        <v>56</v>
      </c>
      <c r="D9" s="120" t="str">
        <f>'[7]POLITICA 4'!$D$24</f>
        <v>Secretaría General</v>
      </c>
      <c r="E9" s="86" t="str">
        <f>'[7]POLITICA 4'!$E$24</f>
        <v>Ejecutar 3 planes para el Mantenimiento y/o adecuación a Infraestructura Fisica, equipos y vehiculos.</v>
      </c>
      <c r="F9" s="86" t="str">
        <f>'[8]POLITICA 4'!$F$24</f>
        <v>Act.1: Se adelantaron los procesos y se suscribieron los contratos de obra e interventoría para la adecuación y mantenimiento de las sedes de Magdalena, Nariño, Cesar, S.C. (en ejecución). Adicion obra de Meta I Etapa. Se suscribió  cto de adquisición mobiliario (en seguimiento). 
AcT. 2. Se traslaron recursos a las DT para ejecutar el plan de mantenimiento de obras menores y se realizo el respectivo seguimiento y se suscribió el contrato No. 19904 de 2017 con ROBOTEC para la instalación cableado de la red integral para el sistema de control de acceso a nivel nacional. Se realizó el traslado  de la DT CASANARE, instalación de mobiliario y puestos de trabajo existentes, del cableado estructurado y equipos. 
AcT. 3: Se realiza seguimiento y control al SOAT, RTM, horas extras y compensatorios en sede central y se programaron los servicios de transporte en sede central y se realizó seguimiento a la prestación del servicio.</v>
      </c>
      <c r="G9" s="92">
        <v>0.1429</v>
      </c>
      <c r="H9" s="92">
        <f>'[8]POLITICA 4'!$H$24</f>
        <v>0.99985</v>
      </c>
      <c r="I9" s="92">
        <f>'[8]POLITICA 4'!$I$24</f>
        <v>0.99985</v>
      </c>
      <c r="J9" s="66">
        <f t="shared" si="0"/>
        <v>1</v>
      </c>
      <c r="K9" s="12"/>
    </row>
    <row r="10" spans="1:11" ht="349.5" customHeight="1">
      <c r="A10" s="100" t="s">
        <v>65</v>
      </c>
      <c r="B10" s="116" t="s">
        <v>57</v>
      </c>
      <c r="C10" s="123" t="s">
        <v>59</v>
      </c>
      <c r="D10" s="118" t="str">
        <f>'[7]POLITICA 4'!$D$28</f>
        <v>Secretaría General</v>
      </c>
      <c r="E10" s="60" t="str">
        <f>'[7]POLITICA 4'!$E$28</f>
        <v>Lograr el  77% en la implementación del Programa de Gestión Documental.</v>
      </c>
      <c r="F10" s="60" t="str">
        <f>'[8]POLITICA 4'!$F$28</f>
        <v>1. El Programa de Gestión Documental se presento y aprobó en Comité de Desarrollo Administrativo Institucional (Acta 08 del 28/08/2017) y se adoptó con resolución 1154 de 2017, incluído el Plan Institucional de Archivos – PINAR.
2. Se expidieron las CI 15, 18 y 19/2017; se realizó punteo y alistamiento 73.680 fichas prediales, 7 municipios de la D.T. de Huila (80,4 ML); se realizaron 14 Brigadas documentales y 54 visitas de Seguimiento; se aplicaron procesos archivísticos a mas de 6.729 ML de documentación (S.C. 4.600 y 2.129 ML de diecinueve (19) DT.); Se suscribió un contrato con USAID para la organización e inventario de las fichas prediales de 7 DT. Bolívar, Cauca, Cesar, Meta, Sucre, Tolima y Casanare y las 10 UOC adscritas, con alcance de 237 municipios. Se punteo el 100% de las fichas prediales que equivalen a 3.493 M.L. previo a la entrega a USAID para la respectiva intervención. Del total me ML entregados se ha aprobado y recibido la organización del 8,5% y un 14.6% se encuentra en intervención, es decir, organizado y en proceso de aprobación y recibo por el IGAC, organizados y en proceso de Inventario y rotulación, en proceso y en trámite de organización; se realizó el traslado de Fichas Prediales de los municipios de Cartagena, Clemencia y Santa Catalina adscritos a la D.T.l Bolívar a la S.C. (5.4 M.L), Fueron centralizadas en la Sede Central, las historias laborales de 21 D.T. ( 47,4 M.L); En el Archivo Central se atendieron 3.398 consultas de documentos; Se realizó seguimiento al 100% de las dependencias de la S.C. para acompañar el proceso de transferencias documentales y  32 de ellas transfirieron al Archivo Central un total de 88,6 M.L. de documentación; se las 54 Tablas de Retención Documental aprobadas para la SC. en 2016, en la vigencia actual; Fueron publicadas las 54 TRD aprobadas en 2016, y se actualizaron 15 de ellas; 73 eventos de sensibilización a mas de 410 servidores públicos. 
3. El Sistema Integrado de Conservación SIC, se presento y aprobó en Comité de Desarrollo Administrativo Institucional (Acta 08 del 28/08/2017) y se adoptó con resolución 1154 de 2017; se desarrolló 1 mesa de trabajo en con el AGN tendiente a la declaratoria de BIEN DE INTERES CULTURAL DE CARÁCTER ARCHIVISTICO a la colección de 208.350 aerofotografías del territorio colombiano, del periodo comprendido entre 1935 – 2012 y se adoptó con res. 1166 de 2017, el Registro o inventario de activos de Información.
4. se adelanta la automatización de los procedimientos de Gestión Documental, Archivo, Tablas de Retención Documental, Procesos y Documentos sobre la plataforma Forest BMPS. Por lo anterior, se suscribió contrato 19985 de 2014 con Macro Proyectos SAS y se realizó depuración masiva de los radicados con trámite de 2004 a 2010, lográndose una depuración de 585 mil radicados, según acta 02 de marzo de 2017.</v>
      </c>
      <c r="G10" s="76">
        <f>'[6]POLITICA 4'!$G$32</f>
        <v>0.142857143</v>
      </c>
      <c r="H10" s="76">
        <f>'[8]POLITICA 4'!$H$28</f>
        <v>0.9999999999999999</v>
      </c>
      <c r="I10" s="76">
        <f>'[8]POLITICA 4'!$I$28</f>
        <v>0.9999999999999999</v>
      </c>
      <c r="J10" s="66">
        <f>IF(I10=0,"",I10/H10)</f>
        <v>1</v>
      </c>
      <c r="K10" s="12"/>
    </row>
    <row r="11" spans="1:11" ht="275.25" customHeight="1">
      <c r="A11" s="100" t="s">
        <v>63</v>
      </c>
      <c r="B11" s="108" t="s">
        <v>58</v>
      </c>
      <c r="C11" s="68" t="s">
        <v>14</v>
      </c>
      <c r="D11" s="60" t="str">
        <f>'[7]POLITICA 4'!$D$33</f>
        <v>Oficina de Informática y Telecomunicaciones</v>
      </c>
      <c r="E11" s="60" t="str">
        <f>'[7]POLITICA 4'!$E$33</f>
        <v>
Establecer la capacidad de arquitectura realizando un proyecto y dando respuesta a los conceptos a demanda. En gestión de proyectos TIC realizar un proyecto de evolución para el sistema SNC, uno para ICDE y uno para servicios web,  dar respuesta a los c</v>
      </c>
      <c r="F11" s="64" t="str">
        <f>'[8]POLITICA 4'!$F$33</f>
        <v>Establecer la capacidad de arquitectura y gestión de proyectos de Tecnologías de Información y Comunicaciones: Se implementó y puso en ambiente productivo el bus de servicios empresariales service mix. Estandarización de la documentación de arquitectura de software. Documentación de las arquitecturas de referencia para micro servicios. Avance en la identificación de la información geográfica generada por las áreas misionales de la entidad a ser publicada por la IDE. Depuración e inventario de las aplicaciones publicadas en el geoportal. Se publicó la primera versión del portal de datos abiertos institucional incluyendo información de Cartografía, Agrología y Catastro. 
Establecer la capacidad de Servicios de Tecnologías de Información y Comunicaciones y la capacidad de  Servicios de Información Geográfica: Se optimizó la plataforma de virtualización depurando las máquinas virtuales disponibles en la entidad, liberando recursos para ser asignados a nuevas iniciativas. Montaje y estabilización de la plataforma ODA de ORACLE que permite reducir el licenciamiento de en más de un 50%. Reestructuración de la mesa de servicio (mesa de ayuda). Optimización de los DNS (Directorio de nombres de dominio). Apoyo en la implementación de la plataforma servicios digitales FOREST (documentos, correspondencia, trámites administrativos, archivo)
Establecer la capacidad y dar continuidad a la evolución de la Seguridad Informática y Aseguramiento de la Calidad: Se realizó la definición de la política de seguridad, los lineamientos de seguridad de la información y la base del modelo de seguridad de la información, para lo cual se analizaron y evaluaron 5 procesos de la entidad. Se realizaron labores de revisión del nivel de seguridad en las aplicaciones web, se realizaron configuraciones, cambios y mejoras para bloquear y proteger la información y procesos de los sistemas a cargo del grupo, labor denominada Hardening.</v>
      </c>
      <c r="G11" s="77">
        <f>'[6]POLITICA 4'!$G$27</f>
        <v>0.142857143</v>
      </c>
      <c r="H11" s="77">
        <f>'[8]POLITICA 4'!$H$33</f>
        <v>1</v>
      </c>
      <c r="I11" s="77">
        <f>'[8]POLITICA 4'!$I$33</f>
        <v>1</v>
      </c>
      <c r="J11" s="66">
        <f t="shared" si="0"/>
        <v>1</v>
      </c>
      <c r="K11" s="12"/>
    </row>
    <row r="12" spans="1:11" ht="408.75" customHeight="1" thickBot="1">
      <c r="A12" s="104" t="s">
        <v>64</v>
      </c>
      <c r="B12" s="91" t="s">
        <v>71</v>
      </c>
      <c r="C12" s="110" t="s">
        <v>60</v>
      </c>
      <c r="D12" s="78" t="str">
        <f>'[7]POLITICA 4'!$D$38</f>
        <v>Oficina Asesora de Planeación</v>
      </c>
      <c r="E12" s="78" t="str">
        <f>'[7]POLITICA 4'!$E$38</f>
        <v>1. Brindar asesoría presupuestal y de gestión de información Institucional
2. Fortalecer y sostener el Sistema de Gestión Iintegrado
3. Fortalecer, dinamizar y asisitir a través de la hoja de ruta 2017-2018 la Cooperación Internacional al Instituto.</v>
      </c>
      <c r="F12" s="78" t="str">
        <f>'[8]POLITICA 4'!$F$38</f>
        <v>El proyecto 4.4.4.2 Programación y seguimiento a la gestión institucional,  al 4 trimestre reporta un avance del 100% de una meta programada del 100% en sus tres subproyectos, lograndece durante la vigencia un resultado favorable en el desarrollo de cada una de sus actividades con relación a las metas programadas; se resaltan los avances en los subproyectos de asesoria presupuestal y gestión institucional destacandoce la terminación y puesta en marcha de la plataforma SOFIGAC (100%) y del permanente acompañamiento a la areas y territoriales en diferentes temáticas de planificación , en el de Desarrollo Organizacional y SGI (100%) asi como tambien en el cumplimiento de las metas del subproyecto de Cooperación Internacional.
Al 4 trimestre el subproyecto reporta un avance del 100,0% de una meta programada del 100,0% del proyecto durante el año con la ejecución de las siguientes actividades: Se finalizó el año con la asesoria permanente en temas  de proyectos, indicadores y ejecución presupuestal a la áreas de sede central y territoriales, se presentaron los informes de seguimiento del SPI y SINERGIA en las plataformas de Minhacienda y DNP, se termino la vigencia con la entrega de los informes  de ejecución presupuetal cada mes, se hizo entrega del informe consolidado al 4 trimestre de acuerdos de gestión de los gerentes públicos de la sede central y territoriales, se termino y entrego a Minhacienda  la programación del anteproyecto de presupuesto 2018  del IGAC,  se consolido y presento el informe al 4 trimestre del plan institucional de desarrollo administrativo al DANE, se publico el informe de gestión institucional al 4 trimestre y de igual manera se avanzo en la parametrización y operación  de los 15  modulos del SOFIGAC tanto en sede central como territorial faltando por optimizar la funcionalidad en algunos requerimientos con la firma ITS para los modulos de documentos y de planes y proyectos e indicadores. A la fecha se tiene cargados en el sistema SOFIGAC los 15 modulos del aplicativo lograndoce cumplir la meta de la puesta en marcha de la plataforma.
Se brindó acompañamiento metodológico a las dependencias en la sede central y las DT por parte de los profesionales que conforman el GIT Desarrollo Organizacional. Se realizó el cuarto comité de mejoramiento del proceso Mejora Continua el 19 de octubre de 2017. La auditoria externa se llevó a cabo entre el 2 y el 17 de noviembre de 2017. Se consolidaron requerimientos de los módulos del SGI y se solicitaron mejoras a los módulos del SOFIGAC. Se implementaron las actividades definidas en el diagnóstico para lograr la certificación de la norma de calidad en la versión 2015. En el contexto del SGI se brindó acompañamiento metodológico al LNS, SGAmbiental, SGSST y al SGSI, en sus diferentes requerimientos.  Se cumplieron las actividades propuestas en el proyecto del GIT Desarrollo Organizacional.
Durante el cuarto trimestre  la OAP a través del grupo de Cooperación ha realizado seguimiento a los proyectos y convenios de cooperación del IGAC, identificando los compromisos enmarcados realizando la gestión pertinente frente a las afiliaciones. 
Proyectos de Cooperación: Dos (2) proyectos vigentes, todos bajo la subdirección de Catastro con asistencia de USAID.
Convenios vigentes: Diecinueve convenios vigentes: cinco en la Subdirección de Geografía, tres en la Subdirección de Agrología, uno por la Subdirección de Catastro y diez por la Oficina CIAF.</v>
      </c>
      <c r="G12" s="76">
        <f>'[6]POLITICA 4'!$G$38</f>
        <v>0.142857143</v>
      </c>
      <c r="H12" s="76">
        <f>'[8]POLITICA 4'!$H$38</f>
        <v>1</v>
      </c>
      <c r="I12" s="76">
        <f>'[8]POLITICA 4'!$I$38</f>
        <v>1</v>
      </c>
      <c r="J12" s="66">
        <f t="shared" si="0"/>
        <v>1</v>
      </c>
      <c r="K12" s="12"/>
    </row>
    <row r="13" spans="1:11" ht="46.5" customHeight="1" thickBot="1">
      <c r="A13" s="96"/>
      <c r="B13" s="157" t="s">
        <v>8</v>
      </c>
      <c r="C13" s="157"/>
      <c r="D13" s="157"/>
      <c r="E13" s="157"/>
      <c r="F13" s="157"/>
      <c r="G13" s="97">
        <f>'[4]POLITICA 4'!$G$48</f>
        <v>1</v>
      </c>
      <c r="H13" s="15">
        <f>G6*H6+G7*H7+G8*H8+G9*H9+G11*H11+G10*H10+G12*H12</f>
        <v>0.9992826039999999</v>
      </c>
      <c r="I13" s="15">
        <f>G6*I6+G7*I7+G8*I8+G9*I9+G11*I11+G10*I10+G12*I12</f>
        <v>0.9992826039999999</v>
      </c>
      <c r="J13" s="17">
        <f>I13/H13</f>
        <v>1</v>
      </c>
      <c r="K13" s="8"/>
    </row>
  </sheetData>
  <sheetProtection/>
  <mergeCells count="6">
    <mergeCell ref="B4:J4"/>
    <mergeCell ref="B13:F13"/>
    <mergeCell ref="B1:J1"/>
    <mergeCell ref="B2:J2"/>
    <mergeCell ref="B3:C3"/>
    <mergeCell ref="D3:J3"/>
  </mergeCells>
  <hyperlinks>
    <hyperlink ref="C6" r:id="rId1" display="Realizar auditorias integrales, especiales, de calidad y seguimiento a nivel institucional"/>
    <hyperlink ref="C7" r:id="rId2" display="Eficiencia administrativa y cero papel"/>
    <hyperlink ref="C8" r:id="rId3" display="Modernización Institucional (fase III)"/>
    <hyperlink ref="C9" r:id="rId4" display="Renovación y mantenimiento de equipo e infraestructura física del IGAC a nivel nacional "/>
    <hyperlink ref="C12" r:id="rId5" display="Programación y seguimiento a la Gestión Institucional"/>
    <hyperlink ref="C10" r:id="rId6" display="Fortalecimiento y mejora de la gestión documental"/>
    <hyperlink ref="C11" r:id="rId7" display="Conservación, mantenimiento y actualización de la infraestructura teleinformática a nivel nacional."/>
  </hyperlinks>
  <printOptions horizontalCentered="1"/>
  <pageMargins left="0" right="0" top="0.5905511811023623" bottom="0" header="0" footer="0"/>
  <pageSetup horizontalDpi="600" verticalDpi="600" orientation="landscape" scale="60" r:id="rId8"/>
</worksheet>
</file>

<file path=xl/worksheets/sheet6.xml><?xml version="1.0" encoding="utf-8"?>
<worksheet xmlns="http://schemas.openxmlformats.org/spreadsheetml/2006/main" xmlns:r="http://schemas.openxmlformats.org/officeDocument/2006/relationships">
  <dimension ref="A1:K8"/>
  <sheetViews>
    <sheetView showZeros="0" tabSelected="1" zoomScale="80" zoomScaleNormal="80" zoomScalePageLayoutView="0" workbookViewId="0" topLeftCell="A1">
      <selection activeCell="C7" sqref="C7"/>
    </sheetView>
  </sheetViews>
  <sheetFormatPr defaultColWidth="11.421875" defaultRowHeight="15"/>
  <cols>
    <col min="1" max="1" width="19.140625" style="3" customWidth="1"/>
    <col min="2" max="2" width="6.28125" style="6" customWidth="1"/>
    <col min="3" max="3" width="20.00390625" style="3" customWidth="1"/>
    <col min="4" max="4" width="14.57421875" style="6" customWidth="1"/>
    <col min="5" max="5" width="41.140625" style="3" customWidth="1"/>
    <col min="6" max="6" width="83.8515625" style="3" customWidth="1"/>
    <col min="7" max="7" width="10.00390625" style="10" bestFit="1" customWidth="1"/>
    <col min="8" max="8" width="14.00390625" style="9" customWidth="1"/>
    <col min="9" max="9" width="12.7109375" style="9" customWidth="1"/>
    <col min="10" max="10" width="14.57421875" style="3" customWidth="1"/>
    <col min="11" max="11" width="11.421875" style="13" customWidth="1"/>
    <col min="12" max="16384" width="11.421875" style="3" customWidth="1"/>
  </cols>
  <sheetData>
    <row r="1" spans="2:10" ht="15.75">
      <c r="B1" s="143" t="str">
        <f>'PAA 2017'!B1:I1</f>
        <v>INSTITUTO GEOGRÁFICO AGUSTÍN CODAZZI</v>
      </c>
      <c r="C1" s="143"/>
      <c r="D1" s="143"/>
      <c r="E1" s="143"/>
      <c r="F1" s="143"/>
      <c r="G1" s="143"/>
      <c r="H1" s="143"/>
      <c r="I1" s="143"/>
      <c r="J1" s="143"/>
    </row>
    <row r="2" spans="2:10" ht="21.75" customHeight="1">
      <c r="B2" s="143" t="str">
        <f>'PAA 2017'!B2:I2</f>
        <v>Consolidado del  avance de las metas programadas por políticas del Plan de Acción Anual 2017</v>
      </c>
      <c r="C2" s="143"/>
      <c r="D2" s="143"/>
      <c r="E2" s="143"/>
      <c r="F2" s="143"/>
      <c r="G2" s="143"/>
      <c r="H2" s="143"/>
      <c r="I2" s="143"/>
      <c r="J2" s="143"/>
    </row>
    <row r="3" spans="2:10" ht="15.75">
      <c r="B3" s="153"/>
      <c r="C3" s="153"/>
      <c r="D3" s="154"/>
      <c r="E3" s="154"/>
      <c r="F3" s="154"/>
      <c r="G3" s="154"/>
      <c r="H3" s="154"/>
      <c r="I3" s="154"/>
      <c r="J3" s="154"/>
    </row>
    <row r="4" spans="2:11" s="30" customFormat="1" ht="24.75" customHeight="1">
      <c r="B4" s="161" t="str">
        <f>'POLITICA 1'!B3:C3</f>
        <v>POLITICA</v>
      </c>
      <c r="C4" s="161"/>
      <c r="D4" s="160" t="str">
        <f>+'[1]POLITICA 5'!$D$3:$J$3</f>
        <v>5. Gestión Financiera
</v>
      </c>
      <c r="E4" s="160"/>
      <c r="F4" s="160"/>
      <c r="G4" s="160"/>
      <c r="H4" s="160"/>
      <c r="I4" s="160"/>
      <c r="J4" s="160"/>
      <c r="K4" s="33"/>
    </row>
    <row r="5" spans="2:10" ht="16.5" thickBot="1">
      <c r="B5" s="140" t="str">
        <f>+'PAA 2017'!B3:I3</f>
        <v>Corte a 31 de Diciembre de 2017</v>
      </c>
      <c r="C5" s="140"/>
      <c r="D5" s="140"/>
      <c r="E5" s="140"/>
      <c r="F5" s="140"/>
      <c r="G5" s="140"/>
      <c r="H5" s="140"/>
      <c r="I5" s="140"/>
      <c r="J5" s="140"/>
    </row>
    <row r="6" spans="1:10" ht="39" thickBot="1">
      <c r="A6" s="98" t="s">
        <v>23</v>
      </c>
      <c r="B6" s="80" t="s">
        <v>5</v>
      </c>
      <c r="C6" s="23" t="s">
        <v>22</v>
      </c>
      <c r="D6" s="23" t="s">
        <v>9</v>
      </c>
      <c r="E6" s="23" t="s">
        <v>6</v>
      </c>
      <c r="F6" s="23" t="s">
        <v>7</v>
      </c>
      <c r="G6" s="24" t="s">
        <v>1</v>
      </c>
      <c r="H6" s="25" t="s">
        <v>2</v>
      </c>
      <c r="I6" s="26" t="s">
        <v>3</v>
      </c>
      <c r="J6" s="28" t="s">
        <v>4</v>
      </c>
    </row>
    <row r="7" spans="1:10" ht="136.5" customHeight="1">
      <c r="A7" s="105" t="s">
        <v>35</v>
      </c>
      <c r="B7" s="90" t="s">
        <v>61</v>
      </c>
      <c r="C7" s="72" t="s">
        <v>13</v>
      </c>
      <c r="D7" s="74" t="str">
        <f>'[5]POLITICA 5'!$D$6</f>
        <v>Oficina Asesora de Planeación</v>
      </c>
      <c r="E7" s="74" t="str">
        <f>'[6]POLITICA 5'!$E$6</f>
        <v>1)Generar la obtención de ingresos por convenios por la suma de $ 39.229.000 desde las dependencias de Catastro, Agrología, Geografía y Cartografía y Gestión del conocimiento y SIG.
2) Realizar seguimiento y control a los recursos de ingresos por conveni</v>
      </c>
      <c r="F7" s="61" t="str">
        <f>'[8]POLITICA 5'!$F$6</f>
        <v>Con corte al IV periodo se tiene que se alcanzo un avance de recaudo del 72,69% , osea la suma de $28,516,916,121, frente a la meta total que es de 39,229,000,000. 
Por areas misionales se tiene que el recauso fue de la siguiente manera: Subdireccion de Agrologia 35.20% que corresponde a $1,145,751,944, Subdireccion de Geografia y Cartografia 39,95% que corresponde a $ 4,074,608,380, Subdireccion de Catastro 99,31% que corresponde a $21,147,223,376 y Oficina CIAF 47,97% que corresponde a $2,149,332,421. Es importante mencionar que en el mes de septiembre se presento una modificacion de metas de ingresos por convenios, mediante circular CI261 del 12-09-2017</v>
      </c>
      <c r="G7" s="75">
        <f>+'[2]POLITICA 5'!$G$6</f>
        <v>1</v>
      </c>
      <c r="H7" s="75">
        <f>'[8]POLITICA 5'!$H$6</f>
        <v>0.9999999999999999</v>
      </c>
      <c r="I7" s="75">
        <f>'[8]POLITICA 5'!$I$6</f>
        <v>0.72692242</v>
      </c>
      <c r="J7" s="63">
        <f>IF(I7=0,"",I7/H7)</f>
        <v>0.7269224200000001</v>
      </c>
    </row>
    <row r="8" spans="1:10" ht="36.75" customHeight="1" thickBot="1">
      <c r="A8" s="83"/>
      <c r="B8" s="146" t="s">
        <v>8</v>
      </c>
      <c r="C8" s="147"/>
      <c r="D8" s="147"/>
      <c r="E8" s="147"/>
      <c r="F8" s="147"/>
      <c r="G8" s="15">
        <f>+G7</f>
        <v>1</v>
      </c>
      <c r="H8" s="15">
        <f>G7*H7</f>
        <v>0.9999999999999999</v>
      </c>
      <c r="I8" s="15">
        <f>G7*I7</f>
        <v>0.72692242</v>
      </c>
      <c r="J8" s="16">
        <f>I8/H8</f>
        <v>0.7269224200000001</v>
      </c>
    </row>
  </sheetData>
  <sheetProtection/>
  <mergeCells count="8">
    <mergeCell ref="B5:J5"/>
    <mergeCell ref="B8:F8"/>
    <mergeCell ref="B1:J1"/>
    <mergeCell ref="B2:J2"/>
    <mergeCell ref="B3:C3"/>
    <mergeCell ref="D3:J3"/>
    <mergeCell ref="B4:C4"/>
    <mergeCell ref="D4:J4"/>
  </mergeCells>
  <hyperlinks>
    <hyperlink ref="C7" r:id="rId1" display="Fortalecer la gestión de los recursos del PGN y propender por nuevos mecanismos de recaudo a través de los recursos propios."/>
  </hyperlinks>
  <printOptions horizontalCentered="1"/>
  <pageMargins left="0" right="0" top="0.5905511811023623" bottom="0" header="0" footer="0"/>
  <pageSetup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mmaldona</dc:creator>
  <cp:keywords/>
  <dc:description/>
  <cp:lastModifiedBy>Ruben Dario Hoyos Castillo</cp:lastModifiedBy>
  <cp:lastPrinted>2017-06-22T16:33:56Z</cp:lastPrinted>
  <dcterms:created xsi:type="dcterms:W3CDTF">2010-05-24T15:37:44Z</dcterms:created>
  <dcterms:modified xsi:type="dcterms:W3CDTF">2018-05-16T15:31:33Z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