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7755" activeTab="0"/>
  </bookViews>
  <sheets>
    <sheet name="PAA 2017" sheetId="1" r:id="rId1"/>
    <sheet name="POLITICA 1" sheetId="2" r:id="rId2"/>
    <sheet name="POLITICA 2" sheetId="3" r:id="rId3"/>
    <sheet name="POLITICA 3" sheetId="4" r:id="rId4"/>
    <sheet name="POLITICA 4" sheetId="5" r:id="rId5"/>
    <sheet name="POLITICA 5" sheetId="6" r:id="rId6"/>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xlnm.Print_Area" localSheetId="0">'PAA 2017'!$B$1:$I$10</definedName>
    <definedName name="_xlnm.Print_Area" localSheetId="1">'POLITICA 1'!$B$1:$J$12</definedName>
    <definedName name="_xlnm.Print_Area" localSheetId="2">'POLITICA 2'!$B$1:$J$9</definedName>
    <definedName name="_xlnm.Print_Area" localSheetId="3">'POLITICA 3'!$B$1:$J$8</definedName>
    <definedName name="_xlnm.Print_Area" localSheetId="4">'POLITICA 4'!$B$1:$J$13</definedName>
    <definedName name="_xlnm.Print_Area" localSheetId="5">'POLITICA 5'!$B$1:$J$8</definedName>
    <definedName name="_xlnm.Print_Titles" localSheetId="1">'POLITICA 1'!$1:$5</definedName>
    <definedName name="_xlnm.Print_Titles" localSheetId="2">'POLITICA 2'!$1:$5</definedName>
    <definedName name="_xlnm.Print_Titles" localSheetId="3">'POLITICA 3'!$1:$6</definedName>
    <definedName name="_xlnm.Print_Titles" localSheetId="4">'POLITICA 4'!$1:$5</definedName>
    <definedName name="_xlnm.Print_Titles" localSheetId="5">'POLITICA 5'!$1:$6</definedName>
  </definedNames>
  <calcPr fullCalcOnLoad="1"/>
</workbook>
</file>

<file path=xl/sharedStrings.xml><?xml version="1.0" encoding="utf-8"?>
<sst xmlns="http://schemas.openxmlformats.org/spreadsheetml/2006/main" count="121" uniqueCount="72">
  <si>
    <t>INSTITUTO GEOGRÁFICO AGUSTÍN CODAZZI</t>
  </si>
  <si>
    <t>Peso</t>
  </si>
  <si>
    <t>Porcentaje de avance programado</t>
  </si>
  <si>
    <t>Porcentaje de avance ejecutado</t>
  </si>
  <si>
    <t>Indicador de cumplimiento</t>
  </si>
  <si>
    <t>No.</t>
  </si>
  <si>
    <t>Meta programada</t>
  </si>
  <si>
    <t>Descripción del avance</t>
  </si>
  <si>
    <t xml:space="preserve">TOTAL </t>
  </si>
  <si>
    <t>Responsable</t>
  </si>
  <si>
    <t xml:space="preserve">Fuente:  IGAC. Subdirecciones y Oficinas </t>
  </si>
  <si>
    <t xml:space="preserve">Diseño e implementación del Plan de Comunicaciones </t>
  </si>
  <si>
    <t>Realizar auditorias integrales, especiales, de calidad y seguimiento a nivel institucional</t>
  </si>
  <si>
    <t>Fortalecer la gestión de los recursos del PGN y propender por nuevos mecanismos de recaudo a través de los recursos propios.</t>
  </si>
  <si>
    <t>Conservación, mantenimiento y actualización de la infraestructura teleinformática a nivel nacional.</t>
  </si>
  <si>
    <t>Consolidado del  avance de las metas programadas por políticas del Plan de Acción Anual 2017</t>
  </si>
  <si>
    <t xml:space="preserve">OBJETIVO INSTITUCIONAL </t>
  </si>
  <si>
    <t>Fortalecer al Instituto como ente rector, autoridad y ejecutor determinante de politicas, metodologías y el marco normativo en materia geográfica.</t>
  </si>
  <si>
    <t xml:space="preserve">Brindar atención al ciudadano fomentando los mecanismos de participación y transparencia. </t>
  </si>
  <si>
    <t xml:space="preserve">Fortalecer las competencias laborales y comportamentales, así como el sentido de pertenencia y estimulos a los servidores teniendo en cuenta los principios del servicio público </t>
  </si>
  <si>
    <t>Facilitar y promover el acceso a los trámites, servicios e información geográfica que produce el Instituto, racionalizando y optimizando el uso de los recursos</t>
  </si>
  <si>
    <t xml:space="preserve">Optimizar la gestión financiera de recursos </t>
  </si>
  <si>
    <t>Proyectos PAA</t>
  </si>
  <si>
    <t xml:space="preserve">Proyectos Presupuestales </t>
  </si>
  <si>
    <t>520-1003-0001 Formación, actualización de la formación y conservación catastral a nivel nacional</t>
  </si>
  <si>
    <t>450-1003-0006 Levantamiento y actualización de la carta general del país</t>
  </si>
  <si>
    <t>213-1000-001 Proyecto plan nacional de producción geodésica Colombia</t>
  </si>
  <si>
    <t>410-1000-0010 Estudio e investigaciones geográficas para los procesos de planificación y ordenamiento territorial a nivel nacional</t>
  </si>
  <si>
    <t>450-1003-005 Apoyo inter-institucional a la Cancillería para trabajos relacionados con la demarcación de fronteras, estudios técnicos afines y conservación de las cuencas hidrograficas internacionales</t>
  </si>
  <si>
    <t xml:space="preserve">450-1003-003 Levantamiento de suelos, geomorfología y monitoreo de factores que afectan el recurso tierra en Colombia </t>
  </si>
  <si>
    <t>223-1000-0001 Fortalecimiento Comisión Colombiana del Espacio a Nivel Nacional</t>
  </si>
  <si>
    <t>450-1003-0001 Construcción de la Infraestructura Colombiana de datos espaciales</t>
  </si>
  <si>
    <t>410-1000-004 Investigación en sensores remotos y sistemas de información geografica</t>
  </si>
  <si>
    <t>310-1000-0004 Edición de información geográfica a nivel nacional</t>
  </si>
  <si>
    <t>310- 1000-0005 Capacitación integral institucional de largo y mediano plazo y áreas de apoyo nacional.</t>
  </si>
  <si>
    <t>450-1003-0004 Investigación y prestación de servicios de información geográfica.</t>
  </si>
  <si>
    <t>1.1.1.1</t>
  </si>
  <si>
    <t>1.1.1.2</t>
  </si>
  <si>
    <t>1.1.3.1</t>
  </si>
  <si>
    <t>1.1.3.2</t>
  </si>
  <si>
    <t>1.1.3.3</t>
  </si>
  <si>
    <t>1.1.3.4</t>
  </si>
  <si>
    <t>1.1.3.5</t>
  </si>
  <si>
    <t>1.1.3.6</t>
  </si>
  <si>
    <t>1.1.3.7</t>
  </si>
  <si>
    <t>1.1.3.8</t>
  </si>
  <si>
    <t>2.2.1.1</t>
  </si>
  <si>
    <t>2.2.1.2</t>
  </si>
  <si>
    <t>2.2.1.3</t>
  </si>
  <si>
    <t>3.3.2.1</t>
  </si>
  <si>
    <t>4.4.1.1</t>
  </si>
  <si>
    <t>4.4.1.2</t>
  </si>
  <si>
    <t>Eficiencia administrativa y cero papel</t>
  </si>
  <si>
    <t>4.4.2.1</t>
  </si>
  <si>
    <t>Modernización Institucional (fase III)</t>
  </si>
  <si>
    <t>4.4.2.2</t>
  </si>
  <si>
    <t xml:space="preserve">Renovación y mantenimiento de equipo e infraestructura física del IGAC a nivel nacional </t>
  </si>
  <si>
    <t>4.4.3.1</t>
  </si>
  <si>
    <t>4.4.4.1</t>
  </si>
  <si>
    <t>Fortalecimiento y mejora de la gestión documental</t>
  </si>
  <si>
    <t>Programación y seguimiento a la Gestión Institucional</t>
  </si>
  <si>
    <t>5.5.1.1</t>
  </si>
  <si>
    <t>520-1000-0003 Renovación y mantenimiento de equipo e infraestructura fisica del IGAC a nivel nacional</t>
  </si>
  <si>
    <t>223- 1000-0002 Conservación mantenimiento y actualización de la infraestructura teleinformatica nacional</t>
  </si>
  <si>
    <t>450- 1003-0004 Investigación y prestación de servicios de información geográfica</t>
  </si>
  <si>
    <t>N.A</t>
  </si>
  <si>
    <t>Generación  de  información  catastral, interrelación catastro-registro e implementación del SNC.</t>
  </si>
  <si>
    <t>Realizar los avalúos administrativos y IVP de bienes inmuebles en el territorio nacional.</t>
  </si>
  <si>
    <t>Elaboración de Estudios  Geográficos.</t>
  </si>
  <si>
    <t xml:space="preserve">Investigación en sensores remotos y sistemas de información geográfica. </t>
  </si>
  <si>
    <t>Desarrollo de los planes de Talento Humano</t>
  </si>
  <si>
    <t xml:space="preserve">4.4.4.2 </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</si>
</sst>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00%"/>
    <numFmt numFmtId="181" formatCode="_ * #,##0.00_ ;_ * \-#,##0.00_ ;_ * &quot;-&quot;??_ ;_ @_ "/>
    <numFmt numFmtId="182" formatCode="[$-240A]hh:mm:ss\ AM/PM"/>
    <numFmt numFmtId="183" formatCode="0.0%"/>
    <numFmt numFmtId="184" formatCode="0.000000000%"/>
  </numFmts>
  <fonts count="63">
    <font>
      <sz val="11"/>
      <color theme="1"/>
      <name val="Calibri"/>
      <family val="2"/>
    </font>
    <font>
      <sz val="11"/>
      <color indexed="8"/>
      <name val="Calibri"/>
      <family val="2"/>
    </font>
    <font>
      <b/>
      <sz val="12"/>
      <name val="Arial"/>
      <family val="2"/>
    </font>
    <font>
      <b/>
      <sz val="10"/>
      <name val="Arial"/>
      <family val="2"/>
    </font>
    <font>
      <b/>
      <sz val="8"/>
      <name val="Arial"/>
      <family val="2"/>
    </font>
    <font>
      <b/>
      <sz val="14"/>
      <name val="Arial"/>
      <family val="2"/>
    </font>
    <font>
      <b/>
      <i/>
      <sz val="12"/>
      <name val="Arial"/>
      <family val="2"/>
    </font>
    <font>
      <b/>
      <i/>
      <sz val="14"/>
      <name val="Arial"/>
      <family val="2"/>
    </font>
    <font>
      <sz val="14"/>
      <name val="Arial"/>
      <family val="2"/>
    </font>
    <font>
      <b/>
      <sz val="11"/>
      <name val="Arial"/>
      <family val="2"/>
    </font>
    <font>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8.8"/>
      <color indexed="12"/>
      <name val="Calibri"/>
      <family val="2"/>
    </font>
    <font>
      <u val="single"/>
      <sz val="8.8"/>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8"/>
      <name val="Calibri"/>
      <family val="2"/>
    </font>
    <font>
      <sz val="9"/>
      <name val="Calibri"/>
      <family val="2"/>
    </font>
    <font>
      <b/>
      <sz val="9"/>
      <name val="Calibri"/>
      <family val="2"/>
    </font>
    <font>
      <sz val="12"/>
      <name val="Calibri"/>
      <family val="2"/>
    </font>
    <font>
      <sz val="18"/>
      <name val="Calibri"/>
      <family val="2"/>
    </font>
    <font>
      <sz val="14"/>
      <name val="Calibri"/>
      <family val="2"/>
    </font>
    <font>
      <b/>
      <sz val="8"/>
      <name val="Calibri"/>
      <family val="2"/>
    </font>
    <font>
      <sz val="11"/>
      <name val="Calibri"/>
      <family val="2"/>
    </font>
    <font>
      <sz val="9"/>
      <color indexed="8"/>
      <name val="Calibri"/>
      <family val="2"/>
    </font>
    <font>
      <b/>
      <sz val="12"/>
      <name val="Calibri"/>
      <family val="2"/>
    </font>
    <font>
      <b/>
      <i/>
      <sz val="18"/>
      <name val="Calibri"/>
      <family val="2"/>
    </font>
    <font>
      <b/>
      <sz val="18"/>
      <name val="Calibri"/>
      <family val="2"/>
    </font>
    <font>
      <b/>
      <i/>
      <sz val="12"/>
      <name val="Calibri"/>
      <family val="2"/>
    </font>
    <font>
      <b/>
      <i/>
      <sz val="14"/>
      <name val="Calibri"/>
      <family val="2"/>
    </font>
    <font>
      <b/>
      <sz val="14"/>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8.8"/>
      <color theme="10"/>
      <name val="Calibri"/>
      <family val="2"/>
    </font>
    <font>
      <u val="single"/>
      <sz val="8.8"/>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9"/>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39998000860214233"/>
        <bgColor indexed="64"/>
      </patternFill>
    </fill>
    <fill>
      <patternFill patternType="solid">
        <fgColor theme="8" tint="0.7999799847602844"/>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thin">
        <color indexed="8"/>
      </left>
      <right style="medium">
        <color indexed="8"/>
      </right>
      <top style="medium">
        <color indexed="8"/>
      </top>
      <bottom>
        <color indexed="63"/>
      </bottom>
    </border>
    <border>
      <left style="thin">
        <color indexed="8"/>
      </left>
      <right style="thin">
        <color indexed="8"/>
      </right>
      <top/>
      <bottom style="medium">
        <color indexed="8"/>
      </bottom>
    </border>
    <border>
      <left style="thin">
        <color indexed="8"/>
      </left>
      <right style="medium">
        <color indexed="8"/>
      </right>
      <top/>
      <bottom style="medium">
        <color indexed="8"/>
      </bottom>
    </border>
    <border>
      <left style="thin">
        <color indexed="8"/>
      </left>
      <right>
        <color indexed="63"/>
      </right>
      <top>
        <color indexed="63"/>
      </top>
      <bottom style="medium">
        <color indexed="8"/>
      </botto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color indexed="63"/>
      </right>
      <top style="medium">
        <color indexed="8"/>
      </top>
      <bottom>
        <color indexed="63"/>
      </bottom>
    </border>
    <border>
      <left style="medium"/>
      <right style="thin">
        <color indexed="8"/>
      </right>
      <top style="medium"/>
      <bottom>
        <color indexed="63"/>
      </bottom>
    </border>
    <border>
      <left style="thin">
        <color indexed="8"/>
      </left>
      <right style="thin">
        <color indexed="8"/>
      </right>
      <top style="medium"/>
      <bottom>
        <color indexed="63"/>
      </bottom>
    </border>
    <border>
      <left style="thin">
        <color indexed="8"/>
      </left>
      <right style="medium"/>
      <top style="medium"/>
      <bottom>
        <color indexed="63"/>
      </bottom>
    </border>
    <border>
      <left style="thin">
        <color indexed="8"/>
      </left>
      <right style="thin">
        <color indexed="8"/>
      </right>
      <top/>
      <bottom style="medium"/>
    </border>
    <border>
      <left style="thin">
        <color indexed="8"/>
      </left>
      <right>
        <color indexed="63"/>
      </right>
      <top>
        <color indexed="63"/>
      </top>
      <bottom style="medium"/>
    </border>
    <border>
      <left style="medium"/>
      <right style="medium"/>
      <top style="medium"/>
      <bottom style="medium"/>
    </border>
    <border>
      <left style="medium"/>
      <right>
        <color indexed="63"/>
      </right>
      <top style="medium"/>
      <bottom style="medium"/>
    </border>
    <border>
      <left style="medium"/>
      <right style="medium"/>
      <top style="medium"/>
      <bottom>
        <color indexed="63"/>
      </bottom>
    </border>
    <border>
      <left>
        <color indexed="63"/>
      </left>
      <right>
        <color indexed="63"/>
      </right>
      <top style="thin"/>
      <bottom style="thin"/>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style="medium"/>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medium"/>
    </border>
    <border>
      <left>
        <color indexed="63"/>
      </left>
      <right style="thin">
        <color indexed="8"/>
      </right>
      <top style="medium"/>
      <bottom>
        <color indexed="63"/>
      </bottom>
    </border>
    <border>
      <left>
        <color indexed="63"/>
      </left>
      <right style="thin">
        <color indexed="8"/>
      </right>
      <top style="medium">
        <color indexed="8"/>
      </top>
      <bottom>
        <color indexed="63"/>
      </bottom>
    </border>
    <border>
      <left style="medium">
        <color indexed="8"/>
      </left>
      <right style="thin">
        <color indexed="8"/>
      </right>
      <top style="medium">
        <color indexed="8"/>
      </top>
      <bottom style="thin">
        <color indexed="8"/>
      </bottom>
    </border>
    <border>
      <left>
        <color indexed="63"/>
      </left>
      <right style="thin"/>
      <top style="thin"/>
      <bottom style="thin"/>
    </border>
    <border>
      <left style="medium">
        <color indexed="8"/>
      </left>
      <right>
        <color indexed="63"/>
      </right>
      <top style="thin">
        <color indexed="8"/>
      </top>
      <bottom style="medium">
        <color indexed="8"/>
      </bottom>
    </border>
    <border>
      <left>
        <color indexed="63"/>
      </left>
      <right style="thin"/>
      <top>
        <color indexed="63"/>
      </top>
      <bottom style="thin"/>
    </border>
    <border>
      <left style="thin"/>
      <right style="thin"/>
      <top>
        <color indexed="63"/>
      </top>
      <bottom style="thin"/>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right>
        <color indexed="63"/>
      </right>
      <top style="thin"/>
      <bottom style="medium"/>
    </border>
    <border>
      <left>
        <color indexed="63"/>
      </left>
      <right style="thin"/>
      <top style="medium"/>
      <bottom style="thin"/>
    </border>
    <border>
      <left>
        <color indexed="63"/>
      </left>
      <right style="thin"/>
      <top>
        <color indexed="63"/>
      </top>
      <bottom style="medium"/>
    </border>
    <border>
      <left style="thin"/>
      <right style="thin"/>
      <top style="thin"/>
      <bottom style="thin">
        <color indexed="8"/>
      </bottom>
    </border>
    <border>
      <left style="medium">
        <color indexed="8"/>
      </left>
      <right>
        <color indexed="63"/>
      </right>
      <top style="medium">
        <color indexed="8"/>
      </top>
      <bottom style="medium">
        <color indexed="8"/>
      </bottom>
    </border>
    <border>
      <left style="thin"/>
      <right style="thin">
        <color indexed="8"/>
      </right>
      <top style="thin"/>
      <bottom style="medium">
        <color indexed="8"/>
      </bottom>
    </border>
    <border>
      <left style="medium">
        <color indexed="8"/>
      </left>
      <right style="thin">
        <color indexed="8"/>
      </right>
      <top>
        <color indexed="63"/>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border>
    <border>
      <left style="thin">
        <color indexed="8"/>
      </left>
      <right style="thin">
        <color indexed="8"/>
      </right>
      <top style="thin">
        <color indexed="8"/>
      </top>
      <bottom>
        <color indexed="63"/>
      </bottom>
    </border>
    <border>
      <left style="medium">
        <color indexed="8"/>
      </left>
      <right style="thin">
        <color indexed="8"/>
      </right>
      <top>
        <color indexed="63"/>
      </top>
      <bottom style="medium">
        <color indexed="8"/>
      </bottom>
    </border>
    <border>
      <left style="thin"/>
      <right style="thin"/>
      <top style="thin">
        <color indexed="8"/>
      </top>
      <bottom style="thin"/>
    </border>
    <border>
      <left style="thin">
        <color indexed="8"/>
      </left>
      <right style="thin"/>
      <top style="thin"/>
      <bottom style="thin">
        <color indexed="8"/>
      </bottom>
    </border>
    <border>
      <left>
        <color indexed="63"/>
      </left>
      <right>
        <color indexed="63"/>
      </right>
      <top style="medium">
        <color indexed="8"/>
      </top>
      <bottom>
        <color indexed="63"/>
      </bottom>
    </border>
    <border>
      <left>
        <color indexed="63"/>
      </left>
      <right>
        <color indexed="63"/>
      </right>
      <top style="medium"/>
      <bottom style="thin"/>
    </border>
    <border>
      <left>
        <color indexed="63"/>
      </left>
      <right>
        <color indexed="63"/>
      </right>
      <top style="thin"/>
      <bottom style="thin">
        <color indexed="8"/>
      </bottom>
    </border>
    <border>
      <left>
        <color indexed="63"/>
      </left>
      <right>
        <color indexed="63"/>
      </right>
      <top>
        <color indexed="63"/>
      </top>
      <bottom style="thin"/>
    </border>
    <border>
      <left>
        <color indexed="63"/>
      </left>
      <right style="thin"/>
      <top style="thin"/>
      <bottom style="thin">
        <color indexed="8"/>
      </bottom>
    </border>
    <border>
      <left style="thin">
        <color indexed="8"/>
      </left>
      <right style="thin">
        <color indexed="8"/>
      </right>
      <top style="thin">
        <color indexed="8"/>
      </top>
      <bottom style="thin"/>
    </border>
    <border>
      <left style="thin">
        <color indexed="8"/>
      </left>
      <right style="thin">
        <color indexed="8"/>
      </right>
      <top style="thin"/>
      <bottom style="thin">
        <color indexed="8"/>
      </botto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thin">
        <color indexed="8"/>
      </right>
      <top>
        <color indexed="63"/>
      </top>
      <bottom style="medium"/>
    </border>
    <border>
      <left/>
      <right/>
      <top/>
      <bottom style="medium">
        <color indexed="8"/>
      </bottom>
    </border>
    <border>
      <left/>
      <right style="thin">
        <color indexed="8"/>
      </right>
      <top/>
      <bottom style="medium">
        <color indexed="8"/>
      </bottom>
    </border>
    <border>
      <left/>
      <right/>
      <top style="medium"/>
      <bottom style="medium">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4" applyNumberFormat="0" applyFill="0" applyAlignment="0" applyProtection="0"/>
    <xf numFmtId="0" fontId="50"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1" fillId="29" borderId="1"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6" fillId="21" borderId="6"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7" applyNumberFormat="0" applyFill="0" applyAlignment="0" applyProtection="0"/>
    <xf numFmtId="0" fontId="50" fillId="0" borderId="8" applyNumberFormat="0" applyFill="0" applyAlignment="0" applyProtection="0"/>
    <xf numFmtId="0" fontId="61" fillId="0" borderId="9" applyNumberFormat="0" applyFill="0" applyAlignment="0" applyProtection="0"/>
  </cellStyleXfs>
  <cellXfs count="162">
    <xf numFmtId="0" fontId="0" fillId="0" borderId="0" xfId="0" applyFont="1" applyAlignment="1">
      <alignment/>
    </xf>
    <xf numFmtId="0" fontId="0" fillId="0" borderId="0" xfId="0" applyNumberFormat="1" applyAlignment="1">
      <alignment vertical="center"/>
    </xf>
    <xf numFmtId="10" fontId="0" fillId="0" borderId="0" xfId="0" applyNumberFormat="1" applyAlignment="1">
      <alignment vertical="center"/>
    </xf>
    <xf numFmtId="0" fontId="29" fillId="0" borderId="0" xfId="0" applyNumberFormat="1" applyFont="1" applyAlignment="1">
      <alignment vertical="center"/>
    </xf>
    <xf numFmtId="169" fontId="29" fillId="0" borderId="0" xfId="0" applyNumberFormat="1" applyFont="1" applyAlignment="1">
      <alignment vertical="center"/>
    </xf>
    <xf numFmtId="9" fontId="29" fillId="0" borderId="0" xfId="0" applyNumberFormat="1" applyFont="1" applyAlignment="1">
      <alignment horizontal="center" vertical="center"/>
    </xf>
    <xf numFmtId="0" fontId="29" fillId="0" borderId="0" xfId="0" applyNumberFormat="1" applyFont="1" applyAlignment="1">
      <alignment horizontal="center" vertical="center"/>
    </xf>
    <xf numFmtId="0" fontId="30" fillId="0" borderId="0" xfId="0" applyNumberFormat="1" applyFont="1" applyAlignment="1">
      <alignment vertical="center"/>
    </xf>
    <xf numFmtId="0" fontId="29" fillId="0" borderId="10" xfId="0" applyNumberFormat="1" applyFont="1" applyBorder="1" applyAlignment="1">
      <alignment vertical="center"/>
    </xf>
    <xf numFmtId="10" fontId="29" fillId="0" borderId="0" xfId="0" applyNumberFormat="1" applyFont="1" applyAlignment="1">
      <alignment vertical="center"/>
    </xf>
    <xf numFmtId="10" fontId="29" fillId="0" borderId="0" xfId="55" applyNumberFormat="1" applyFont="1" applyFill="1" applyBorder="1" applyAlignment="1" applyProtection="1">
      <alignment vertical="center"/>
      <protection/>
    </xf>
    <xf numFmtId="0" fontId="29" fillId="0" borderId="0" xfId="0" applyNumberFormat="1" applyFont="1" applyAlignment="1">
      <alignment horizontal="left" vertical="center"/>
    </xf>
    <xf numFmtId="0" fontId="29" fillId="0" borderId="0" xfId="0" applyNumberFormat="1" applyFont="1" applyBorder="1" applyAlignment="1">
      <alignment vertical="center"/>
    </xf>
    <xf numFmtId="0" fontId="29" fillId="0" borderId="0" xfId="0" applyNumberFormat="1" applyFont="1" applyFill="1" applyAlignment="1">
      <alignment vertical="center"/>
    </xf>
    <xf numFmtId="0" fontId="3" fillId="33" borderId="11" xfId="0" applyNumberFormat="1" applyFont="1" applyFill="1" applyBorder="1" applyAlignment="1">
      <alignment horizontal="center" vertical="center" wrapText="1" shrinkToFit="1"/>
    </xf>
    <xf numFmtId="10" fontId="31" fillId="33" borderId="12" xfId="0" applyNumberFormat="1" applyFont="1" applyFill="1" applyBorder="1" applyAlignment="1">
      <alignment horizontal="center" vertical="center" wrapText="1"/>
    </xf>
    <xf numFmtId="10" fontId="31" fillId="33" borderId="13" xfId="0" applyNumberFormat="1" applyFont="1" applyFill="1" applyBorder="1" applyAlignment="1">
      <alignment horizontal="center" vertical="center" wrapText="1"/>
    </xf>
    <xf numFmtId="10" fontId="31" fillId="33" borderId="14" xfId="0" applyNumberFormat="1" applyFont="1" applyFill="1" applyBorder="1" applyAlignment="1">
      <alignment horizontal="center" vertical="center" wrapText="1"/>
    </xf>
    <xf numFmtId="0" fontId="4" fillId="33" borderId="15" xfId="0" applyNumberFormat="1" applyFont="1" applyFill="1" applyBorder="1" applyAlignment="1">
      <alignment horizontal="center" vertical="center" wrapText="1" shrinkToFit="1"/>
    </xf>
    <xf numFmtId="0" fontId="4" fillId="33" borderId="16" xfId="0" applyNumberFormat="1" applyFont="1" applyFill="1" applyBorder="1" applyAlignment="1">
      <alignment horizontal="center" vertical="center" wrapText="1" shrinkToFit="1"/>
    </xf>
    <xf numFmtId="10" fontId="4" fillId="33" borderId="16" xfId="55" applyNumberFormat="1" applyFont="1" applyFill="1" applyBorder="1" applyAlignment="1" applyProtection="1">
      <alignment horizontal="center" vertical="center" wrapText="1" shrinkToFit="1"/>
      <protection/>
    </xf>
    <xf numFmtId="10" fontId="4" fillId="33" borderId="16" xfId="0" applyNumberFormat="1" applyFont="1" applyFill="1" applyBorder="1" applyAlignment="1">
      <alignment horizontal="center" vertical="center" wrapText="1"/>
    </xf>
    <xf numFmtId="10" fontId="4" fillId="33" borderId="17" xfId="0" applyNumberFormat="1" applyFont="1" applyFill="1" applyBorder="1" applyAlignment="1">
      <alignment horizontal="center" vertical="center" wrapText="1"/>
    </xf>
    <xf numFmtId="0" fontId="3" fillId="33" borderId="16" xfId="0" applyNumberFormat="1" applyFont="1" applyFill="1" applyBorder="1" applyAlignment="1">
      <alignment horizontal="center" vertical="center" wrapText="1" shrinkToFit="1"/>
    </xf>
    <xf numFmtId="10" fontId="3" fillId="33" borderId="16" xfId="55" applyNumberFormat="1" applyFont="1" applyFill="1" applyBorder="1" applyAlignment="1" applyProtection="1">
      <alignment horizontal="center" vertical="center" wrapText="1" shrinkToFit="1"/>
      <protection/>
    </xf>
    <xf numFmtId="10" fontId="3" fillId="33" borderId="16" xfId="0" applyNumberFormat="1" applyFont="1" applyFill="1" applyBorder="1" applyAlignment="1">
      <alignment horizontal="center" vertical="center" wrapText="1"/>
    </xf>
    <xf numFmtId="10" fontId="3" fillId="33" borderId="17" xfId="0" applyNumberFormat="1" applyFont="1" applyFill="1" applyBorder="1" applyAlignment="1">
      <alignment horizontal="center" vertical="center" wrapText="1"/>
    </xf>
    <xf numFmtId="0" fontId="3" fillId="33" borderId="16" xfId="0" applyNumberFormat="1" applyFont="1" applyFill="1" applyBorder="1" applyAlignment="1">
      <alignment horizontal="center" vertical="center" wrapText="1"/>
    </xf>
    <xf numFmtId="10" fontId="3" fillId="33" borderId="11" xfId="0" applyNumberFormat="1" applyFont="1" applyFill="1" applyBorder="1" applyAlignment="1">
      <alignment horizontal="center" vertical="center" wrapText="1"/>
    </xf>
    <xf numFmtId="0" fontId="30" fillId="0" borderId="0" xfId="0" applyNumberFormat="1" applyFont="1" applyAlignment="1">
      <alignment horizontal="center" vertical="center"/>
    </xf>
    <xf numFmtId="0" fontId="32" fillId="0" borderId="0" xfId="0" applyNumberFormat="1" applyFont="1" applyAlignment="1">
      <alignment vertical="center"/>
    </xf>
    <xf numFmtId="0" fontId="33" fillId="0" borderId="0" xfId="0" applyNumberFormat="1" applyFont="1" applyAlignment="1">
      <alignment vertical="center"/>
    </xf>
    <xf numFmtId="169" fontId="33" fillId="0" borderId="0" xfId="0" applyNumberFormat="1" applyFont="1" applyAlignment="1">
      <alignment vertical="center"/>
    </xf>
    <xf numFmtId="0" fontId="32" fillId="0" borderId="0" xfId="0" applyNumberFormat="1" applyFont="1" applyFill="1" applyAlignment="1">
      <alignment vertical="center"/>
    </xf>
    <xf numFmtId="0" fontId="8" fillId="0" borderId="0" xfId="0" applyNumberFormat="1" applyFont="1" applyAlignment="1">
      <alignment vertical="center"/>
    </xf>
    <xf numFmtId="169" fontId="8" fillId="0" borderId="0" xfId="0" applyNumberFormat="1" applyFont="1" applyAlignment="1">
      <alignment vertical="center"/>
    </xf>
    <xf numFmtId="9" fontId="8" fillId="0" borderId="0" xfId="0" applyNumberFormat="1" applyFont="1" applyAlignment="1">
      <alignment horizontal="center" vertical="center"/>
    </xf>
    <xf numFmtId="0" fontId="34" fillId="0" borderId="0" xfId="0" applyNumberFormat="1" applyFont="1" applyAlignment="1">
      <alignment vertical="center"/>
    </xf>
    <xf numFmtId="0" fontId="35" fillId="0" borderId="0" xfId="0" applyNumberFormat="1" applyFont="1" applyAlignment="1">
      <alignment horizontal="center" vertical="center"/>
    </xf>
    <xf numFmtId="0" fontId="9" fillId="33" borderId="18" xfId="0" applyNumberFormat="1" applyFont="1" applyFill="1" applyBorder="1" applyAlignment="1">
      <alignment horizontal="center" vertical="center" wrapText="1" shrinkToFit="1"/>
    </xf>
    <xf numFmtId="0" fontId="9" fillId="33" borderId="19" xfId="0" applyNumberFormat="1" applyFont="1" applyFill="1" applyBorder="1" applyAlignment="1">
      <alignment horizontal="center" vertical="center" wrapText="1" shrinkToFit="1"/>
    </xf>
    <xf numFmtId="0" fontId="9" fillId="33" borderId="19" xfId="0" applyNumberFormat="1" applyFont="1" applyFill="1" applyBorder="1" applyAlignment="1">
      <alignment horizontal="center" vertical="center" wrapText="1"/>
    </xf>
    <xf numFmtId="0" fontId="9" fillId="33" borderId="20" xfId="0" applyNumberFormat="1" applyFont="1" applyFill="1" applyBorder="1" applyAlignment="1">
      <alignment horizontal="center" vertical="center" wrapText="1" shrinkToFit="1"/>
    </xf>
    <xf numFmtId="0" fontId="9" fillId="33" borderId="21" xfId="0" applyNumberFormat="1" applyFont="1" applyFill="1" applyBorder="1" applyAlignment="1">
      <alignment horizontal="center" vertical="center" wrapText="1"/>
    </xf>
    <xf numFmtId="9" fontId="9" fillId="33" borderId="21" xfId="0" applyNumberFormat="1" applyFont="1" applyFill="1" applyBorder="1" applyAlignment="1">
      <alignment horizontal="center" vertical="center" wrapText="1"/>
    </xf>
    <xf numFmtId="10" fontId="9" fillId="33" borderId="21" xfId="0" applyNumberFormat="1" applyFont="1" applyFill="1" applyBorder="1" applyAlignment="1">
      <alignment horizontal="center" vertical="center"/>
    </xf>
    <xf numFmtId="10" fontId="9" fillId="33" borderId="22" xfId="0" applyNumberFormat="1" applyFont="1" applyFill="1" applyBorder="1" applyAlignment="1">
      <alignment horizontal="center" vertical="center"/>
    </xf>
    <xf numFmtId="10" fontId="9" fillId="33" borderId="23" xfId="0" applyNumberFormat="1" applyFont="1" applyFill="1" applyBorder="1" applyAlignment="1">
      <alignment horizontal="center" vertical="center"/>
    </xf>
    <xf numFmtId="0" fontId="10" fillId="6" borderId="23" xfId="0" applyNumberFormat="1" applyFont="1" applyFill="1" applyBorder="1" applyAlignment="1">
      <alignment horizontal="justify" vertical="center"/>
    </xf>
    <xf numFmtId="0" fontId="10" fillId="6" borderId="23" xfId="0" applyNumberFormat="1" applyFont="1" applyFill="1" applyBorder="1" applyAlignment="1">
      <alignment horizontal="justify" vertical="center" wrapText="1"/>
    </xf>
    <xf numFmtId="0" fontId="0" fillId="6" borderId="23" xfId="0" applyNumberFormat="1" applyFont="1" applyFill="1" applyBorder="1" applyAlignment="1">
      <alignment horizontal="center" vertical="center" wrapText="1"/>
    </xf>
    <xf numFmtId="9" fontId="0" fillId="6" borderId="23" xfId="0" applyNumberFormat="1" applyFont="1" applyFill="1" applyBorder="1" applyAlignment="1">
      <alignment horizontal="center" vertical="center" wrapText="1"/>
    </xf>
    <xf numFmtId="10" fontId="0" fillId="6" borderId="23" xfId="0" applyNumberFormat="1" applyFont="1" applyFill="1" applyBorder="1" applyAlignment="1">
      <alignment horizontal="center" vertical="center" wrapText="1"/>
    </xf>
    <xf numFmtId="10" fontId="0" fillId="6" borderId="24" xfId="0" applyNumberFormat="1" applyFont="1" applyFill="1" applyBorder="1" applyAlignment="1">
      <alignment horizontal="center" vertical="center" wrapText="1"/>
    </xf>
    <xf numFmtId="10" fontId="0" fillId="6" borderId="23" xfId="0" applyNumberFormat="1" applyFont="1" applyFill="1" applyBorder="1" applyAlignment="1">
      <alignment horizontal="center" vertical="center"/>
    </xf>
    <xf numFmtId="0" fontId="10" fillId="6" borderId="23" xfId="0" applyNumberFormat="1" applyFont="1" applyFill="1" applyBorder="1" applyAlignment="1">
      <alignment vertical="center" wrapText="1"/>
    </xf>
    <xf numFmtId="0" fontId="36" fillId="6" borderId="23" xfId="0" applyNumberFormat="1" applyFont="1" applyFill="1" applyBorder="1" applyAlignment="1">
      <alignment horizontal="center" vertical="center" wrapText="1"/>
    </xf>
    <xf numFmtId="10" fontId="0" fillId="6" borderId="25" xfId="0" applyNumberFormat="1" applyFont="1" applyFill="1" applyBorder="1" applyAlignment="1">
      <alignment horizontal="center" vertical="center"/>
    </xf>
    <xf numFmtId="0" fontId="52" fillId="6" borderId="26" xfId="46" applyFill="1" applyBorder="1" applyAlignment="1" applyProtection="1">
      <alignment horizontal="center" vertical="center" wrapText="1"/>
      <protection/>
    </xf>
    <xf numFmtId="0" fontId="62" fillId="6" borderId="27" xfId="0" applyNumberFormat="1" applyFont="1" applyFill="1" applyBorder="1" applyAlignment="1">
      <alignment horizontal="center" vertical="center" wrapText="1"/>
    </xf>
    <xf numFmtId="0" fontId="62" fillId="6" borderId="27" xfId="0" applyNumberFormat="1" applyFont="1" applyFill="1" applyBorder="1" applyAlignment="1">
      <alignment horizontal="justify" vertical="center" wrapText="1"/>
    </xf>
    <xf numFmtId="0" fontId="62" fillId="6" borderId="28" xfId="0" applyNumberFormat="1" applyFont="1" applyFill="1" applyBorder="1" applyAlignment="1">
      <alignment horizontal="justify" vertical="top" wrapText="1"/>
    </xf>
    <xf numFmtId="10" fontId="62" fillId="6" borderId="28" xfId="0" applyNumberFormat="1" applyFont="1" applyFill="1" applyBorder="1" applyAlignment="1">
      <alignment horizontal="center" vertical="center" wrapText="1"/>
    </xf>
    <xf numFmtId="10" fontId="35" fillId="6" borderId="29" xfId="0" applyNumberFormat="1" applyFont="1" applyFill="1" applyBorder="1" applyAlignment="1">
      <alignment horizontal="center" vertical="center" wrapText="1"/>
    </xf>
    <xf numFmtId="0" fontId="62" fillId="6" borderId="27" xfId="0" applyNumberFormat="1" applyFont="1" applyFill="1" applyBorder="1" applyAlignment="1">
      <alignment horizontal="justify" vertical="top" wrapText="1"/>
    </xf>
    <xf numFmtId="10" fontId="62" fillId="6" borderId="27" xfId="0" applyNumberFormat="1" applyFont="1" applyFill="1" applyBorder="1" applyAlignment="1">
      <alignment horizontal="center" vertical="center" wrapText="1"/>
    </xf>
    <xf numFmtId="10" fontId="35" fillId="6" borderId="30" xfId="0" applyNumberFormat="1" applyFont="1" applyFill="1" applyBorder="1" applyAlignment="1">
      <alignment horizontal="center" vertical="center" wrapText="1"/>
    </xf>
    <xf numFmtId="10" fontId="30" fillId="34" borderId="27" xfId="0" applyNumberFormat="1" applyFont="1" applyFill="1" applyBorder="1" applyAlignment="1">
      <alignment horizontal="center" vertical="center" wrapText="1"/>
    </xf>
    <xf numFmtId="0" fontId="52" fillId="6" borderId="27" xfId="46" applyFill="1" applyBorder="1" applyAlignment="1" applyProtection="1">
      <alignment horizontal="center" vertical="center" wrapText="1"/>
      <protection/>
    </xf>
    <xf numFmtId="0" fontId="62" fillId="6" borderId="27" xfId="0" applyNumberFormat="1" applyFont="1" applyFill="1" applyBorder="1" applyAlignment="1">
      <alignment vertical="center" wrapText="1"/>
    </xf>
    <xf numFmtId="0" fontId="30" fillId="6" borderId="27" xfId="0" applyNumberFormat="1" applyFont="1" applyFill="1" applyBorder="1" applyAlignment="1">
      <alignment horizontal="justify" vertical="top" wrapText="1"/>
    </xf>
    <xf numFmtId="10" fontId="35" fillId="6" borderId="31" xfId="0" applyNumberFormat="1" applyFont="1" applyFill="1" applyBorder="1" applyAlignment="1">
      <alignment horizontal="center" vertical="center" wrapText="1"/>
    </xf>
    <xf numFmtId="0" fontId="52" fillId="6" borderId="0" xfId="46" applyFill="1" applyAlignment="1" applyProtection="1">
      <alignment horizontal="center" vertical="center" wrapText="1"/>
      <protection/>
    </xf>
    <xf numFmtId="10" fontId="31" fillId="6" borderId="32" xfId="0" applyNumberFormat="1" applyFont="1" applyFill="1" applyBorder="1" applyAlignment="1">
      <alignment horizontal="center" vertical="center" wrapText="1"/>
    </xf>
    <xf numFmtId="0" fontId="62" fillId="6" borderId="28" xfId="0" applyNumberFormat="1" applyFont="1" applyFill="1" applyBorder="1" applyAlignment="1">
      <alignment horizontal="justify" vertical="center" wrapText="1"/>
    </xf>
    <xf numFmtId="10" fontId="62" fillId="6" borderId="28" xfId="55" applyNumberFormat="1" applyFont="1" applyFill="1" applyBorder="1" applyAlignment="1">
      <alignment horizontal="center" vertical="center" wrapText="1"/>
    </xf>
    <xf numFmtId="10" fontId="62" fillId="6" borderId="27" xfId="55" applyNumberFormat="1" applyFont="1" applyFill="1" applyBorder="1" applyAlignment="1">
      <alignment horizontal="center" vertical="center" wrapText="1"/>
    </xf>
    <xf numFmtId="10" fontId="62" fillId="6" borderId="33" xfId="55" applyNumberFormat="1" applyFont="1" applyFill="1" applyBorder="1" applyAlignment="1">
      <alignment horizontal="center" vertical="center" wrapText="1"/>
    </xf>
    <xf numFmtId="0" fontId="62" fillId="6" borderId="34" xfId="0" applyNumberFormat="1" applyFont="1" applyFill="1" applyBorder="1" applyAlignment="1">
      <alignment horizontal="justify" vertical="center" wrapText="1"/>
    </xf>
    <xf numFmtId="0" fontId="9" fillId="33" borderId="35" xfId="0" applyNumberFormat="1" applyFont="1" applyFill="1" applyBorder="1" applyAlignment="1">
      <alignment horizontal="center" vertical="center" wrapText="1" shrinkToFit="1"/>
    </xf>
    <xf numFmtId="0" fontId="3" fillId="33" borderId="36" xfId="0" applyNumberFormat="1" applyFont="1" applyFill="1" applyBorder="1" applyAlignment="1">
      <alignment horizontal="center" vertical="center" wrapText="1" shrinkToFit="1"/>
    </xf>
    <xf numFmtId="0" fontId="3" fillId="33" borderId="37" xfId="0" applyNumberFormat="1" applyFont="1" applyFill="1" applyBorder="1" applyAlignment="1">
      <alignment horizontal="center" vertical="center" wrapText="1"/>
    </xf>
    <xf numFmtId="4" fontId="30" fillId="34" borderId="38" xfId="0" applyNumberFormat="1" applyFont="1" applyFill="1" applyBorder="1" applyAlignment="1">
      <alignment horizontal="center" vertical="center" wrapText="1" shrinkToFit="1"/>
    </xf>
    <xf numFmtId="0" fontId="29" fillId="33" borderId="39" xfId="0" applyNumberFormat="1" applyFont="1" applyFill="1" applyBorder="1" applyAlignment="1">
      <alignment vertical="center"/>
    </xf>
    <xf numFmtId="49" fontId="30" fillId="34" borderId="40" xfId="0" applyNumberFormat="1" applyFont="1" applyFill="1" applyBorder="1" applyAlignment="1">
      <alignment horizontal="center" vertical="center" wrapText="1" shrinkToFit="1"/>
    </xf>
    <xf numFmtId="0" fontId="62" fillId="6" borderId="41" xfId="0" applyNumberFormat="1" applyFont="1" applyFill="1" applyBorder="1" applyAlignment="1">
      <alignment horizontal="center" vertical="center" wrapText="1"/>
    </xf>
    <xf numFmtId="0" fontId="62" fillId="6" borderId="41" xfId="0" applyNumberFormat="1" applyFont="1" applyFill="1" applyBorder="1" applyAlignment="1">
      <alignment horizontal="justify" vertical="center" wrapText="1"/>
    </xf>
    <xf numFmtId="0" fontId="3" fillId="33" borderId="42" xfId="0" applyNumberFormat="1" applyFont="1" applyFill="1" applyBorder="1" applyAlignment="1">
      <alignment horizontal="center" vertical="center" wrapText="1" shrinkToFit="1"/>
    </xf>
    <xf numFmtId="0" fontId="3" fillId="33" borderId="43" xfId="0" applyNumberFormat="1" applyFont="1" applyFill="1" applyBorder="1" applyAlignment="1">
      <alignment horizontal="center" vertical="center" wrapText="1" shrinkToFit="1"/>
    </xf>
    <xf numFmtId="0" fontId="29" fillId="33" borderId="44" xfId="0" applyNumberFormat="1" applyFont="1" applyFill="1" applyBorder="1" applyAlignment="1">
      <alignment vertical="center"/>
    </xf>
    <xf numFmtId="49" fontId="30" fillId="34" borderId="45" xfId="0" applyNumberFormat="1" applyFont="1" applyFill="1" applyBorder="1" applyAlignment="1">
      <alignment horizontal="center" vertical="center" wrapText="1" shrinkToFit="1"/>
    </xf>
    <xf numFmtId="49" fontId="30" fillId="34" borderId="46" xfId="0" applyNumberFormat="1" applyFont="1" applyFill="1" applyBorder="1" applyAlignment="1">
      <alignment horizontal="center" vertical="center" wrapText="1" shrinkToFit="1"/>
    </xf>
    <xf numFmtId="10" fontId="62" fillId="6" borderId="41" xfId="55" applyNumberFormat="1" applyFont="1" applyFill="1" applyBorder="1" applyAlignment="1">
      <alignment horizontal="center" vertical="center" wrapText="1"/>
    </xf>
    <xf numFmtId="0" fontId="62" fillId="6" borderId="47" xfId="0" applyNumberFormat="1" applyFont="1" applyFill="1" applyBorder="1" applyAlignment="1">
      <alignment horizontal="justify" vertical="center" wrapText="1"/>
    </xf>
    <xf numFmtId="0" fontId="62" fillId="6" borderId="47" xfId="0" applyNumberFormat="1" applyFont="1" applyFill="1" applyBorder="1" applyAlignment="1">
      <alignment horizontal="justify" vertical="top" wrapText="1"/>
    </xf>
    <xf numFmtId="10" fontId="62" fillId="6" borderId="47" xfId="55" applyNumberFormat="1" applyFont="1" applyFill="1" applyBorder="1" applyAlignment="1">
      <alignment horizontal="center" vertical="center" wrapText="1"/>
    </xf>
    <xf numFmtId="0" fontId="29" fillId="33" borderId="48" xfId="0" applyNumberFormat="1" applyFont="1" applyFill="1" applyBorder="1" applyAlignment="1">
      <alignment vertical="center"/>
    </xf>
    <xf numFmtId="10" fontId="31" fillId="33" borderId="49" xfId="0" applyNumberFormat="1" applyFont="1" applyFill="1" applyBorder="1" applyAlignment="1">
      <alignment horizontal="center" vertical="center" wrapText="1"/>
    </xf>
    <xf numFmtId="0" fontId="3" fillId="33" borderId="43" xfId="0" applyNumberFormat="1" applyFont="1" applyFill="1" applyBorder="1" applyAlignment="1">
      <alignment horizontal="center" vertical="center" wrapText="1"/>
    </xf>
    <xf numFmtId="0" fontId="29" fillId="6" borderId="50" xfId="0" applyNumberFormat="1" applyFont="1" applyFill="1" applyBorder="1" applyAlignment="1">
      <alignment horizontal="center" vertical="center" wrapText="1"/>
    </xf>
    <xf numFmtId="0" fontId="29" fillId="6" borderId="51" xfId="0" applyNumberFormat="1" applyFont="1" applyFill="1" applyBorder="1" applyAlignment="1">
      <alignment horizontal="center" vertical="center" wrapText="1"/>
    </xf>
    <xf numFmtId="0" fontId="29" fillId="6" borderId="52" xfId="0" applyNumberFormat="1" applyFont="1" applyFill="1" applyBorder="1" applyAlignment="1">
      <alignment horizontal="center" vertical="center"/>
    </xf>
    <xf numFmtId="0" fontId="29" fillId="6" borderId="53" xfId="0" applyNumberFormat="1" applyFont="1" applyFill="1" applyBorder="1" applyAlignment="1">
      <alignment horizontal="center" vertical="center"/>
    </xf>
    <xf numFmtId="0" fontId="29" fillId="6" borderId="54" xfId="0" applyNumberFormat="1" applyFont="1" applyFill="1" applyBorder="1" applyAlignment="1">
      <alignment horizontal="center" vertical="center" wrapText="1"/>
    </xf>
    <xf numFmtId="0" fontId="29" fillId="6" borderId="55" xfId="0" applyNumberFormat="1" applyFont="1" applyFill="1" applyBorder="1" applyAlignment="1">
      <alignment horizontal="center" vertical="center" wrapText="1"/>
    </xf>
    <xf numFmtId="0" fontId="29" fillId="6" borderId="52" xfId="0" applyNumberFormat="1" applyFont="1" applyFill="1" applyBorder="1" applyAlignment="1">
      <alignment horizontal="center" vertical="center" wrapText="1"/>
    </xf>
    <xf numFmtId="10" fontId="30" fillId="6" borderId="27" xfId="0" applyNumberFormat="1" applyFont="1" applyFill="1" applyBorder="1" applyAlignment="1">
      <alignment horizontal="justify" vertical="top" wrapText="1"/>
    </xf>
    <xf numFmtId="0" fontId="52" fillId="6" borderId="56" xfId="46" applyFill="1" applyBorder="1" applyAlignment="1" applyProtection="1">
      <alignment horizontal="center" vertical="center" wrapText="1"/>
      <protection/>
    </xf>
    <xf numFmtId="4" fontId="30" fillId="34" borderId="57" xfId="0" applyNumberFormat="1" applyFont="1" applyFill="1" applyBorder="1" applyAlignment="1">
      <alignment horizontal="center" vertical="center" wrapText="1" shrinkToFit="1"/>
    </xf>
    <xf numFmtId="0" fontId="29" fillId="6" borderId="51" xfId="0" applyNumberFormat="1" applyFont="1" applyFill="1" applyBorder="1" applyAlignment="1">
      <alignment horizontal="center" vertical="center" wrapText="1"/>
    </xf>
    <xf numFmtId="0" fontId="52" fillId="6" borderId="34" xfId="46" applyNumberFormat="1" applyFill="1" applyBorder="1" applyAlignment="1" applyProtection="1">
      <alignment horizontal="center" vertical="center" wrapText="1"/>
      <protection/>
    </xf>
    <xf numFmtId="0" fontId="3" fillId="33" borderId="58" xfId="0" applyNumberFormat="1" applyFont="1" applyFill="1" applyBorder="1" applyAlignment="1">
      <alignment horizontal="center" vertical="center" wrapText="1" shrinkToFit="1"/>
    </xf>
    <xf numFmtId="49" fontId="30" fillId="34" borderId="59" xfId="0" applyNumberFormat="1" applyFont="1" applyFill="1" applyBorder="1" applyAlignment="1">
      <alignment horizontal="center" vertical="center" wrapText="1" shrinkToFit="1"/>
    </xf>
    <xf numFmtId="4" fontId="30" fillId="34" borderId="26" xfId="0" applyNumberFormat="1" applyFont="1" applyFill="1" applyBorder="1" applyAlignment="1">
      <alignment horizontal="center" vertical="center" wrapText="1" shrinkToFit="1"/>
    </xf>
    <xf numFmtId="4" fontId="30" fillId="34" borderId="60" xfId="0" applyNumberFormat="1" applyFont="1" applyFill="1" applyBorder="1" applyAlignment="1">
      <alignment horizontal="center" vertical="center" wrapText="1" shrinkToFit="1"/>
    </xf>
    <xf numFmtId="49" fontId="30" fillId="34" borderId="61" xfId="0" applyNumberFormat="1" applyFont="1" applyFill="1" applyBorder="1" applyAlignment="1">
      <alignment horizontal="center" vertical="center" wrapText="1" shrinkToFit="1"/>
    </xf>
    <xf numFmtId="49" fontId="30" fillId="34" borderId="26" xfId="0" applyNumberFormat="1" applyFont="1" applyFill="1" applyBorder="1" applyAlignment="1">
      <alignment horizontal="center" vertical="center" wrapText="1" shrinkToFit="1"/>
    </xf>
    <xf numFmtId="0" fontId="62" fillId="6" borderId="45" xfId="0" applyNumberFormat="1" applyFont="1" applyFill="1" applyBorder="1" applyAlignment="1">
      <alignment horizontal="justify" vertical="center" wrapText="1"/>
    </xf>
    <xf numFmtId="0" fontId="62" fillId="6" borderId="38" xfId="0" applyNumberFormat="1" applyFont="1" applyFill="1" applyBorder="1" applyAlignment="1">
      <alignment horizontal="justify" vertical="center" wrapText="1"/>
    </xf>
    <xf numFmtId="0" fontId="62" fillId="6" borderId="62" xfId="0" applyNumberFormat="1" applyFont="1" applyFill="1" applyBorder="1" applyAlignment="1">
      <alignment horizontal="justify" vertical="center" wrapText="1"/>
    </xf>
    <xf numFmtId="0" fontId="62" fillId="6" borderId="40" xfId="0" applyNumberFormat="1" applyFont="1" applyFill="1" applyBorder="1" applyAlignment="1">
      <alignment horizontal="justify" vertical="center" wrapText="1"/>
    </xf>
    <xf numFmtId="0" fontId="52" fillId="6" borderId="52" xfId="46" applyFill="1" applyBorder="1" applyAlignment="1" applyProtection="1">
      <alignment horizontal="center" vertical="center" wrapText="1"/>
      <protection/>
    </xf>
    <xf numFmtId="0" fontId="52" fillId="6" borderId="52" xfId="46" applyNumberFormat="1" applyFill="1" applyBorder="1" applyAlignment="1" applyProtection="1">
      <alignment horizontal="center" vertical="center" wrapText="1"/>
      <protection/>
    </xf>
    <xf numFmtId="0" fontId="52" fillId="6" borderId="63" xfId="46" applyFill="1" applyBorder="1" applyAlignment="1" applyProtection="1">
      <alignment horizontal="center" vertical="center" wrapText="1"/>
      <protection/>
    </xf>
    <xf numFmtId="0" fontId="62" fillId="6" borderId="38" xfId="0" applyNumberFormat="1" applyFont="1" applyFill="1" applyBorder="1" applyAlignment="1">
      <alignment horizontal="center" vertical="center" wrapText="1"/>
    </xf>
    <xf numFmtId="4" fontId="30" fillId="34" borderId="52" xfId="0" applyNumberFormat="1" applyFont="1" applyFill="1" applyBorder="1" applyAlignment="1">
      <alignment horizontal="center" vertical="center" wrapText="1" shrinkToFit="1"/>
    </xf>
    <xf numFmtId="4" fontId="30" fillId="34" borderId="64" xfId="0" applyNumberFormat="1" applyFont="1" applyFill="1" applyBorder="1" applyAlignment="1">
      <alignment horizontal="center" vertical="center" wrapText="1" shrinkToFit="1"/>
    </xf>
    <xf numFmtId="0" fontId="52" fillId="6" borderId="64" xfId="46" applyFill="1" applyBorder="1" applyAlignment="1" applyProtection="1">
      <alignment horizontal="center" vertical="center" wrapText="1"/>
      <protection/>
    </xf>
    <xf numFmtId="0" fontId="62" fillId="6" borderId="64" xfId="0" applyNumberFormat="1" applyFont="1" applyFill="1" applyBorder="1" applyAlignment="1">
      <alignment horizontal="center" vertical="center" wrapText="1"/>
    </xf>
    <xf numFmtId="0" fontId="62" fillId="6" borderId="57" xfId="0" applyNumberFormat="1" applyFont="1" applyFill="1" applyBorder="1" applyAlignment="1">
      <alignment horizontal="justify" vertical="center" wrapText="1"/>
    </xf>
    <xf numFmtId="0" fontId="5" fillId="0" borderId="0" xfId="0" applyNumberFormat="1" applyFont="1" applyBorder="1" applyAlignment="1">
      <alignment horizontal="center" vertical="center"/>
    </xf>
    <xf numFmtId="0" fontId="5" fillId="0" borderId="0" xfId="0" applyNumberFormat="1" applyFont="1" applyFill="1" applyBorder="1" applyAlignment="1">
      <alignment horizontal="center" vertical="center"/>
    </xf>
    <xf numFmtId="0" fontId="10" fillId="0" borderId="24" xfId="0" applyNumberFormat="1" applyFont="1" applyFill="1" applyBorder="1" applyAlignment="1">
      <alignment horizontal="left" vertical="top" wrapText="1"/>
    </xf>
    <xf numFmtId="0" fontId="10" fillId="0" borderId="65" xfId="0" applyNumberFormat="1" applyFont="1" applyFill="1" applyBorder="1" applyAlignment="1">
      <alignment horizontal="left" vertical="top" wrapText="1"/>
    </xf>
    <xf numFmtId="0" fontId="10" fillId="0" borderId="66" xfId="0" applyNumberFormat="1" applyFont="1" applyFill="1" applyBorder="1" applyAlignment="1">
      <alignment horizontal="left" vertical="top" wrapText="1"/>
    </xf>
    <xf numFmtId="0" fontId="9" fillId="33" borderId="67" xfId="0" applyNumberFormat="1" applyFont="1" applyFill="1" applyBorder="1" applyAlignment="1">
      <alignment horizontal="center" vertical="center"/>
    </xf>
    <xf numFmtId="0" fontId="9" fillId="33" borderId="68" xfId="0" applyNumberFormat="1" applyFont="1" applyFill="1" applyBorder="1" applyAlignment="1">
      <alignment horizontal="center" vertical="center"/>
    </xf>
    <xf numFmtId="0" fontId="9" fillId="33" borderId="69" xfId="0" applyNumberFormat="1" applyFont="1" applyFill="1" applyBorder="1" applyAlignment="1">
      <alignment horizontal="center" vertical="center"/>
    </xf>
    <xf numFmtId="0" fontId="29" fillId="6" borderId="50" xfId="0" applyNumberFormat="1" applyFont="1" applyFill="1" applyBorder="1" applyAlignment="1">
      <alignment horizontal="center" vertical="center" wrapText="1"/>
    </xf>
    <xf numFmtId="0" fontId="29" fillId="6" borderId="51" xfId="0" applyNumberFormat="1" applyFont="1" applyFill="1" applyBorder="1" applyAlignment="1">
      <alignment horizontal="center" vertical="center" wrapText="1"/>
    </xf>
    <xf numFmtId="0" fontId="38" fillId="0" borderId="70" xfId="0" applyNumberFormat="1" applyFont="1" applyFill="1" applyBorder="1" applyAlignment="1">
      <alignment horizontal="center" vertical="center" wrapText="1"/>
    </xf>
    <xf numFmtId="0" fontId="31" fillId="33" borderId="71" xfId="0" applyNumberFormat="1" applyFont="1" applyFill="1" applyBorder="1" applyAlignment="1">
      <alignment horizontal="center" vertical="center" wrapText="1"/>
    </xf>
    <xf numFmtId="0" fontId="31" fillId="33" borderId="12"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7" fillId="0" borderId="0" xfId="0" applyNumberFormat="1" applyFont="1" applyAlignment="1">
      <alignment horizontal="center" vertical="center"/>
    </xf>
    <xf numFmtId="0" fontId="5" fillId="0" borderId="0" xfId="0" applyNumberFormat="1" applyFont="1" applyFill="1" applyBorder="1" applyAlignment="1">
      <alignment vertical="justify" wrapText="1"/>
    </xf>
    <xf numFmtId="49" fontId="31" fillId="33" borderId="71" xfId="0" applyNumberFormat="1" applyFont="1" applyFill="1" applyBorder="1" applyAlignment="1">
      <alignment horizontal="center" vertical="center" wrapText="1"/>
    </xf>
    <xf numFmtId="49" fontId="31" fillId="33" borderId="12" xfId="0" applyNumberFormat="1" applyFont="1" applyFill="1" applyBorder="1" applyAlignment="1">
      <alignment horizontal="center" vertical="center" wrapText="1"/>
    </xf>
    <xf numFmtId="0" fontId="39" fillId="0" borderId="0" xfId="0" applyNumberFormat="1" applyFont="1" applyFill="1" applyBorder="1" applyAlignment="1">
      <alignment horizontal="center" vertical="center" wrapText="1"/>
    </xf>
    <xf numFmtId="1" fontId="40" fillId="0" borderId="0" xfId="0" applyNumberFormat="1" applyFont="1" applyFill="1" applyBorder="1" applyAlignment="1">
      <alignment vertical="top" wrapText="1"/>
    </xf>
    <xf numFmtId="0" fontId="40" fillId="0" borderId="0" xfId="0" applyNumberFormat="1" applyFont="1" applyFill="1" applyBorder="1" applyAlignment="1">
      <alignment vertical="top" wrapText="1"/>
    </xf>
    <xf numFmtId="4" fontId="31" fillId="33" borderId="70" xfId="0" applyNumberFormat="1" applyFont="1" applyFill="1" applyBorder="1" applyAlignment="1">
      <alignment horizontal="center" vertical="center" wrapText="1"/>
    </xf>
    <xf numFmtId="4" fontId="31" fillId="33" borderId="71" xfId="0" applyNumberFormat="1" applyFont="1" applyFill="1" applyBorder="1" applyAlignment="1">
      <alignment horizontal="center" vertical="center" wrapText="1"/>
    </xf>
    <xf numFmtId="0" fontId="41" fillId="0" borderId="0" xfId="0" applyNumberFormat="1" applyFont="1" applyFill="1" applyBorder="1" applyAlignment="1">
      <alignment horizontal="left" vertical="center" wrapText="1"/>
    </xf>
    <xf numFmtId="0" fontId="38" fillId="0" borderId="0" xfId="0" applyNumberFormat="1" applyFont="1" applyFill="1" applyBorder="1" applyAlignment="1">
      <alignment horizontal="left" vertical="center" wrapText="1"/>
    </xf>
    <xf numFmtId="0" fontId="42" fillId="0" borderId="0" xfId="0" applyNumberFormat="1" applyFont="1" applyFill="1" applyBorder="1" applyAlignment="1">
      <alignment horizontal="left" vertical="center" wrapText="1"/>
    </xf>
    <xf numFmtId="0" fontId="43" fillId="0" borderId="0" xfId="0" applyNumberFormat="1" applyFont="1" applyFill="1" applyBorder="1" applyAlignment="1">
      <alignment vertical="top" wrapText="1"/>
    </xf>
    <xf numFmtId="49" fontId="31" fillId="33" borderId="72" xfId="0" applyNumberFormat="1"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0" fontId="6" fillId="0" borderId="0" xfId="0" applyNumberFormat="1" applyFont="1" applyFill="1" applyBorder="1" applyAlignment="1">
      <alignment horizontal="center" vertical="center" wrapText="1"/>
    </xf>
    <xf numFmtId="0" fontId="38" fillId="0" borderId="0" xfId="0" applyNumberFormat="1" applyFont="1" applyFill="1" applyBorder="1" applyAlignment="1">
      <alignment vertical="top" wrapText="1"/>
    </xf>
    <xf numFmtId="0" fontId="41" fillId="0" borderId="0" xfId="0" applyNumberFormat="1"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externalLink" Target="externalLinks/externalLink8.xml" /><Relationship Id="rId17" Type="http://schemas.openxmlformats.org/officeDocument/2006/relationships/externalLink" Target="externalLinks/externalLink9.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nexo_trimestre_I_BSC_20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nexo_trimestre_I_BSC_201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nexo_trimestre_II_BSC_201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anexo_trimestre_IV_BSC_201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anexo_trimestre_II_BSC_2016.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anexo_trimestre_IV_BSC_2016.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anexo_trimestre_I_BSC_2017.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anexo_trimestre_II_BSC_2017.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anexo_trimestre_III_BSC_20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DI 2013"/>
      <sheetName val="POLITICA 1"/>
      <sheetName val="POLITICA 2"/>
      <sheetName val="Estrategia 5.2"/>
      <sheetName val="Res estrat 5.2"/>
      <sheetName val="POLITICA 3"/>
      <sheetName val="POLITICA 4"/>
      <sheetName val="POLITICA 5"/>
    </sheetNames>
    <sheetDataSet>
      <sheetData sheetId="0">
        <row r="4">
          <cell r="B4" t="str">
            <v>POLITICA</v>
          </cell>
        </row>
        <row r="6">
          <cell r="B6" t="str">
            <v>2. Transparencia, Participación y Servicio al Ciudadano 
</v>
          </cell>
        </row>
      </sheetData>
      <sheetData sheetId="1">
        <row r="3">
          <cell r="D3" t="str">
            <v>1. Gestión Misional y de Gobierno
</v>
          </cell>
        </row>
      </sheetData>
      <sheetData sheetId="2">
        <row r="3">
          <cell r="D3" t="str">
            <v>2. Transparencia, Participación y Servicio al Ciudadano 
</v>
          </cell>
        </row>
      </sheetData>
      <sheetData sheetId="5">
        <row r="3">
          <cell r="D3" t="str">
            <v>3. Gestión del Talento Humano
</v>
          </cell>
        </row>
      </sheetData>
      <sheetData sheetId="6">
        <row r="3">
          <cell r="D3" t="str">
            <v>4. Eficiencia Administrativa
</v>
          </cell>
        </row>
      </sheetData>
      <sheetData sheetId="7">
        <row r="3">
          <cell r="D3" t="str">
            <v>5. Gestión Financiera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DI 2015"/>
      <sheetName val="POLITICA 1"/>
      <sheetName val="Estrategia 5.2"/>
      <sheetName val="Res estrat 5.2"/>
      <sheetName val="POLITICA 2"/>
      <sheetName val="POLITICA 3"/>
      <sheetName val="POLITICA 4"/>
      <sheetName val="POLITICA 5"/>
    </sheetNames>
    <sheetDataSet>
      <sheetData sheetId="0">
        <row r="4">
          <cell r="B4" t="str">
            <v>POLITICA</v>
          </cell>
          <cell r="C4" t="str">
            <v>RESPONSABLES</v>
          </cell>
          <cell r="D4" t="str">
            <v>NÙMERO 
DE 
PROYECTOS</v>
          </cell>
          <cell r="E4" t="str">
            <v>PESO</v>
          </cell>
          <cell r="F4" t="str">
            <v>PORCENTAJE AVANCE PROGRAMADO</v>
          </cell>
          <cell r="G4" t="str">
            <v>PORCENTAJE AVANCE EJECUTADO</v>
          </cell>
          <cell r="H4" t="str">
            <v>INDICADOR
 DE CUMPLIMIENTO 
</v>
          </cell>
        </row>
        <row r="5">
          <cell r="B5" t="str">
            <v>1. Gestión Misional y de Gobierno
</v>
          </cell>
        </row>
        <row r="7">
          <cell r="B7" t="str">
            <v>3. Gestión del Talento Humano
</v>
          </cell>
        </row>
        <row r="8">
          <cell r="B8" t="str">
            <v>4. Eficiencia Administrativa
</v>
          </cell>
        </row>
        <row r="9">
          <cell r="B9" t="str">
            <v>5. Gestión Financiera
</v>
          </cell>
        </row>
      </sheetData>
      <sheetData sheetId="1">
        <row r="16">
          <cell r="G16">
            <v>0.1</v>
          </cell>
        </row>
      </sheetData>
      <sheetData sheetId="4">
        <row r="7">
          <cell r="C7" t="str">
            <v>Plan integral de difusión, promoción y mercadeo de productos y servicios geográficos del IGAC</v>
          </cell>
        </row>
      </sheetData>
      <sheetData sheetId="5">
        <row r="6">
          <cell r="D6" t="str">
            <v>Secretaría General</v>
          </cell>
        </row>
      </sheetData>
      <sheetData sheetId="7">
        <row r="6">
          <cell r="G6">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DI 2015"/>
      <sheetName val="POLITICA 1"/>
      <sheetName val="Estrategia 5.2"/>
      <sheetName val="Res estrat 5.2"/>
      <sheetName val="POLITICA 2"/>
      <sheetName val="POLITICA 3"/>
      <sheetName val="POLITICA 4"/>
      <sheetName val="POLITICA 5"/>
    </sheetNames>
    <sheetDataSet>
      <sheetData sheetId="0">
        <row r="5">
          <cell r="D5">
            <v>10</v>
          </cell>
        </row>
        <row r="6">
          <cell r="D6">
            <v>3</v>
          </cell>
        </row>
        <row r="7">
          <cell r="D7">
            <v>1</v>
          </cell>
        </row>
        <row r="9">
          <cell r="D9">
            <v>1</v>
          </cell>
        </row>
      </sheetData>
      <sheetData sheetId="1">
        <row r="6">
          <cell r="G6">
            <v>0.1</v>
          </cell>
        </row>
        <row r="13">
          <cell r="G13">
            <v>0.1</v>
          </cell>
        </row>
        <row r="22">
          <cell r="G22">
            <v>0.1</v>
          </cell>
        </row>
        <row r="32">
          <cell r="G32">
            <v>0.1</v>
          </cell>
        </row>
        <row r="38">
          <cell r="G38">
            <v>0.1</v>
          </cell>
        </row>
        <row r="49">
          <cell r="G49">
            <v>0.1</v>
          </cell>
        </row>
        <row r="55">
          <cell r="G55">
            <v>0.1</v>
          </cell>
        </row>
        <row r="62">
          <cell r="G62">
            <v>0.1</v>
          </cell>
        </row>
        <row r="67">
          <cell r="G67">
            <v>0.1</v>
          </cell>
        </row>
      </sheetData>
      <sheetData sheetId="4">
        <row r="7">
          <cell r="G7">
            <v>0.3333</v>
          </cell>
        </row>
        <row r="16">
          <cell r="G16">
            <v>0.3334</v>
          </cell>
        </row>
        <row r="24">
          <cell r="G24">
            <v>0.3333</v>
          </cell>
        </row>
      </sheetData>
      <sheetData sheetId="5">
        <row r="6">
          <cell r="G6">
            <v>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AA 2016"/>
      <sheetName val="POLITICA 1"/>
      <sheetName val="Estrategia 5.2"/>
      <sheetName val="Res estrat 5.2"/>
      <sheetName val="POLITICA 2"/>
      <sheetName val="POLITICA 3"/>
      <sheetName val="POLITICA 4"/>
      <sheetName val="POLITICA 5"/>
    </sheetNames>
    <sheetDataSet>
      <sheetData sheetId="0">
        <row r="8">
          <cell r="E8">
            <v>0.2</v>
          </cell>
        </row>
      </sheetData>
      <sheetData sheetId="6">
        <row r="48">
          <cell r="G48">
            <v>1</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AA 2016"/>
      <sheetName val="POLITICA 1"/>
      <sheetName val="Estrategia 5.2"/>
      <sheetName val="Res estrat 5.2"/>
      <sheetName val="POLITICA 2"/>
      <sheetName val="POLITICA 3"/>
      <sheetName val="POLITICA 4"/>
      <sheetName val="POLITICA 5"/>
    </sheetNames>
    <sheetDataSet>
      <sheetData sheetId="0">
        <row r="5">
          <cell r="C5" t="str">
            <v>Subdirección de Catastro, Subdirección de Agrología, Subdirección de Geografía y Cartografía, Oficina CIAF.</v>
          </cell>
        </row>
        <row r="6">
          <cell r="C6" t="str">
            <v>Oficina de Difusión y Mercadeo, Secretaría General</v>
          </cell>
        </row>
        <row r="7">
          <cell r="C7" t="str">
            <v>Secretaria General</v>
          </cell>
        </row>
        <row r="9">
          <cell r="C9" t="str">
            <v>Subdirección de Catastro, Geografía y Cartografía, Agrología, CIAF</v>
          </cell>
        </row>
      </sheetData>
      <sheetData sheetId="1">
        <row r="6">
          <cell r="D6" t="str">
            <v>Subdirección de Catastro</v>
          </cell>
        </row>
        <row r="13">
          <cell r="D13" t="str">
            <v>Subdirección de Catastro</v>
          </cell>
        </row>
        <row r="16">
          <cell r="D16" t="str">
            <v>Subdirección de Geografía y Cartografía</v>
          </cell>
        </row>
        <row r="24">
          <cell r="D24" t="str">
            <v>Subdirección de Geografía y Cartografía</v>
          </cell>
        </row>
        <row r="39">
          <cell r="D39" t="str">
            <v>Subdirección de Geografía y Cartografía</v>
          </cell>
        </row>
        <row r="45">
          <cell r="D45" t="str">
            <v>Subdirección de Geografía y Cartografía</v>
          </cell>
        </row>
        <row r="56">
          <cell r="D56" t="str">
            <v>Subdirección de Agrología</v>
          </cell>
        </row>
        <row r="62">
          <cell r="D62" t="str">
            <v>Oficina CIAF</v>
          </cell>
        </row>
        <row r="69">
          <cell r="D69" t="str">
            <v>Oficina CIAF</v>
          </cell>
        </row>
        <row r="74">
          <cell r="D74" t="str">
            <v>Oficina CIAF</v>
          </cell>
        </row>
      </sheetData>
      <sheetData sheetId="4">
        <row r="7">
          <cell r="D7" t="str">
            <v>Oficina de Difusión y Mercadeo</v>
          </cell>
        </row>
        <row r="16">
          <cell r="D16" t="str">
            <v>Oficina de Difusión y Mercadeo</v>
          </cell>
        </row>
        <row r="24">
          <cell r="D24" t="str">
            <v>Secretaría General</v>
          </cell>
        </row>
      </sheetData>
      <sheetData sheetId="6">
        <row r="6">
          <cell r="D6" t="str">
            <v>Oficina de Control Interno</v>
          </cell>
        </row>
      </sheetData>
      <sheetData sheetId="7">
        <row r="6">
          <cell r="D6" t="str">
            <v>Oficina Asesora de Planeación</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PAA 2017"/>
      <sheetName val="POLITICA 1"/>
      <sheetName val="Estrategia 5.2"/>
      <sheetName val="Res estrat 5.2"/>
      <sheetName val="POLITICA 2"/>
      <sheetName val="POLITICA 3"/>
      <sheetName val="POLITICA 4"/>
      <sheetName val="POLITICA 5"/>
    </sheetNames>
    <sheetDataSet>
      <sheetData sheetId="0">
        <row r="5">
          <cell r="E5">
            <v>0.35</v>
          </cell>
        </row>
        <row r="6">
          <cell r="E6">
            <v>0.15</v>
          </cell>
        </row>
        <row r="7">
          <cell r="E7">
            <v>0.1</v>
          </cell>
        </row>
        <row r="8">
          <cell r="C8" t="str">
            <v>Secretaría General, Oficina de Informática, Oficina Asesora de Planeación y Oficina de Control Interno</v>
          </cell>
          <cell r="D8">
            <v>7</v>
          </cell>
        </row>
        <row r="9">
          <cell r="E9">
            <v>0.2</v>
          </cell>
        </row>
        <row r="10">
          <cell r="B10" t="str">
            <v>TOTAL PAA 2017</v>
          </cell>
        </row>
      </sheetData>
      <sheetData sheetId="1">
        <row r="6">
          <cell r="E6" t="str">
            <v>Actualizar predios
Ralizar 965.382 mutaciones, 
Digitalizar 134.190 mutaciones vigencias anteriores.</v>
          </cell>
        </row>
        <row r="15">
          <cell r="E15" t="str">
            <v>Realizar 7.130 avalúos 
</v>
          </cell>
        </row>
        <row r="19">
          <cell r="C19" t="str">
            <v>Producción de cartografía básica digital.</v>
          </cell>
        </row>
        <row r="27">
          <cell r="C27" t="str">
            <v>Mantenimiento del Sistema de Referencia Geodésica.</v>
          </cell>
          <cell r="E27" t="str">
            <v>
1. Nivelación de la Red Vertical Nacional en 300 kilometros.
2. Densificación de puntos de la red geodésica nacional en 50 puntos.
3. Generación de datos Rinex resultado de las estaciones permanentes GNSS: 9.490 Rinex.</v>
          </cell>
        </row>
        <row r="48">
          <cell r="C48" t="str">
            <v>Apoyo interinstitucional para los requerimientos de la  Cancillería</v>
          </cell>
          <cell r="E48" t="str">
            <v>1. Atención de requerimientos de estudios técnicos  realizados por la Cancilleria para el tema fronterizo: Atención del 100% de la solicitudes recibidas.</v>
          </cell>
        </row>
        <row r="59">
          <cell r="C59" t="str">
            <v> Levantamiento de suelos, geomorfología y monitoreo de factores que afectan el recurso tierra en Colombia.</v>
          </cell>
          <cell r="E59" t="str">
            <v>Elaborar estudios semidetallados de suelos, AHT para fines multiples, análisis de suelos Misionales o por Convenios y Estudios de coberturas y conflictos del territorio, entre otros.</v>
          </cell>
        </row>
        <row r="65">
          <cell r="C65" t="str">
            <v>Fortalecimiento de la Comisión Colombiana del Espacio -CCE</v>
          </cell>
          <cell r="E65" t="str">
            <v>Desarrollar dos (2)  Proyectos de I+d+i en el uso de sensores remotos como apoyo al desarrollo sostenible del territorio nacional.
</v>
          </cell>
        </row>
        <row r="72">
          <cell r="C72" t="str">
            <v>Infraestructura Colombiana de Datos Espaciales ICDE</v>
          </cell>
          <cell r="E72" t="str">
            <v>
Estandarizar información geográfica en entidades que conforman la ICDE; y establecer parametros y lineamientos para la conformacion de IDES tematicas regionales</v>
          </cell>
        </row>
      </sheetData>
      <sheetData sheetId="4">
        <row r="16">
          <cell r="E16" t="str">
            <v>Implementar la estrategia de comunicación interna y externa para dar cumplimiento a lo establecido en el Plan de Comunicaciones 2017</v>
          </cell>
        </row>
        <row r="24">
          <cell r="C24" t="str">
            <v>Fortalecimiento del Servicio al Ciudadano</v>
          </cell>
          <cell r="E24" t="str">
            <v>Lograr la satisfacción de los usuarios del IGAC en un 88%.
Medir la oportunidad del 100% de las PQR de la vigencia.
Formular 1 programa de servicio al ciudadano.</v>
          </cell>
          <cell r="J24">
            <v>1</v>
          </cell>
        </row>
      </sheetData>
      <sheetData sheetId="5">
        <row r="6">
          <cell r="E6" t="str">
            <v>Capacitar por lo menos el 10% de los funcionarios de las Direcciones Territoriales, conforme al Plan Institucional de Capacitación.
Mantener la satisfacción de los funcionarios en las actividades de Bienestar Social sobre el 80%
Implementar 1 Sistema de</v>
          </cell>
        </row>
      </sheetData>
      <sheetData sheetId="6">
        <row r="6">
          <cell r="G6">
            <v>0.1429</v>
          </cell>
        </row>
        <row r="16">
          <cell r="G16">
            <v>0.142857143</v>
          </cell>
        </row>
        <row r="27">
          <cell r="G27">
            <v>0.142857143</v>
          </cell>
        </row>
        <row r="32">
          <cell r="G32">
            <v>0.142857143</v>
          </cell>
        </row>
        <row r="38">
          <cell r="G38">
            <v>0.142857143</v>
          </cell>
        </row>
      </sheetData>
      <sheetData sheetId="7">
        <row r="6">
          <cell r="E6" t="str">
            <v>1)Generar la obtención de ingresos por convenios por la suma de $ 39.229.000 desde las dependencias de Catastro, Agrología, Geografía y Cartografía y Gestión del conocimiento y SIG.
2) Realizar seguimiento y control a los recursos de ingresos por conveni</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PAA 2017"/>
      <sheetName val="POLITICA 1"/>
      <sheetName val="Estrategia 5.2"/>
      <sheetName val="Res estrat 5.2"/>
      <sheetName val="POLITICA 2"/>
      <sheetName val="POLITICA 3"/>
      <sheetName val="POLITICA 4"/>
      <sheetName val="POLITICA 5"/>
    </sheetNames>
    <sheetDataSet>
      <sheetData sheetId="0">
        <row r="3">
          <cell r="B3" t="str">
            <v>Corte a 30 de Junio de 2017</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AA 2017"/>
      <sheetName val="POLITICA 1"/>
      <sheetName val="Estrategia 5.2"/>
      <sheetName val="Res estrat 5.2"/>
      <sheetName val="POLITICA 2"/>
      <sheetName val="POLITICA 3"/>
      <sheetName val="POLITICA 4"/>
      <sheetName val="POLITICA 5"/>
    </sheetNames>
    <sheetDataSet>
      <sheetData sheetId="0">
        <row r="5">
          <cell r="F5">
            <v>0.3986997</v>
          </cell>
          <cell r="G5">
            <v>0.36680579999999996</v>
          </cell>
        </row>
        <row r="6">
          <cell r="F6">
            <v>0.443965584</v>
          </cell>
          <cell r="G6">
            <v>0.437309583</v>
          </cell>
        </row>
        <row r="7">
          <cell r="F7">
            <v>0.4568</v>
          </cell>
          <cell r="G7">
            <v>0.4556</v>
          </cell>
        </row>
        <row r="8">
          <cell r="F8">
            <v>0.46034161383589994</v>
          </cell>
          <cell r="G8">
            <v>0.4403937448279</v>
          </cell>
        </row>
        <row r="9">
          <cell r="F9">
            <v>0.09996000000000001</v>
          </cell>
          <cell r="G9">
            <v>0.09996000000000001</v>
          </cell>
        </row>
      </sheetData>
      <sheetData sheetId="1">
        <row r="6">
          <cell r="F6" t="str">
            <v>Avance: Durante el primer trimestre 2017 se tienen los siguientes:
Actualización: Se realizó revisión al 100% de los costeos presentados por las Direcciones Territoriales. Las observaciones correspondientes se remitieron a la respectiva Dirección Territor</v>
          </cell>
          <cell r="H6">
            <v>0.37295</v>
          </cell>
          <cell r="I6">
            <v>0.30704</v>
          </cell>
        </row>
        <row r="15">
          <cell r="F15" t="str">
            <v>Zonas: el número de modificaciones de Zonas Homogéneas Físicas y Geoeconómicas obedece a la demanda por parte de las Direcciones Territoriales. En el segundo trimestre se recibieron 6 solicitudes de modificación de Zonas, de cuales fueron atendidas 6 con </v>
          </cell>
          <cell r="H15">
            <v>0.16176000000000001</v>
          </cell>
          <cell r="I15">
            <v>0.15460000000000002</v>
          </cell>
        </row>
        <row r="19">
          <cell r="E19" t="str">
            <v>1. Ortofotomosaico escala 1:2.000 de 2.393 Has.
2. Actualización y mantenimiento de 2 bases de datos cartográficas de las escalas 1:500.000 y 1:100.000
3. Actualización y mantenimetno del BNI: Ingresar 10.000 imágnes
4. Cartografía escala 1:25.000: 2.000.</v>
          </cell>
          <cell r="F19" t="str">
            <v>1.  Elaboración de cartografía básica a escala 1:25.000:   Se realizaron avances en el proceso de captura en 594.070 has, en el control de calidad de la captura en 510.713 has, en el proceso de Salidas Finales  en  270.000 has y en el control de calidad d</v>
          </cell>
          <cell r="H19">
            <v>0.38839</v>
          </cell>
          <cell r="I19">
            <v>0.19585000000000002</v>
          </cell>
        </row>
        <row r="27">
          <cell r="F27" t="str">
            <v>1. Nivelación  de la Red Geodésica Vertical Nacional: Se realizo la nivelación de la LINEA 14_ Tramo Mariquita Chinchiná en 144.30 Km. Así mismo se realizo la materialización  de 80 puntos de la misma línea. Adicionalmente se preparó la información necesa</v>
          </cell>
          <cell r="H27">
            <v>0.394062</v>
          </cell>
          <cell r="I27">
            <v>0.358468</v>
          </cell>
        </row>
        <row r="42">
          <cell r="E42" t="str">
            <v>
1. Elaboración de 1 Mapa Turístico (Mapa de Rutas) y Diccionario Geográfico.
2. Generación de Documentos Técnicos de deslindes y  de Territorios Indigenas: Elaboración de 3 documentos.
3. Generación de Documentos de Metodologías de Ordenamiento territor</v>
          </cell>
          <cell r="F42" t="str">
            <v>1. Actualización de Estudios Geográficos para el país (Mapas temáticos y Diccionario Geográfico):   1. Mapas Turísticos: Se revisó la propuesta de catálogo de símbolos en el tema de turismo y  se culminó el diligenciamiento de las 140 fichas que componen </v>
          </cell>
          <cell r="H42">
            <v>0.44320000000000004</v>
          </cell>
          <cell r="I42">
            <v>0.44320000000000004</v>
          </cell>
        </row>
        <row r="48">
          <cell r="F48" t="str">
            <v>Se recibieron 18 solicitudes de cuencas internacionales, 5 solicitudes de incidentes fronterizos, 5 solicitudes de integración fronteriza y 6 solicitudes de demarcación fronteriza para un total de 34 solicitudes recibidas que se están atendiendo de acuerd</v>
          </cell>
          <cell r="H48">
            <v>0.39</v>
          </cell>
          <cell r="I48">
            <v>0.39</v>
          </cell>
        </row>
        <row r="59">
          <cell r="F59" t="str">
            <v>CATATUMBO: el avance del proyecto es de 61,695 Ha, equivalente al 15% del avance semestral. TOTA: El avance acumulado es de 8,545 ha lo que equivales a un  2% del acumulado con un retraso debido a la falta del servicio de transporte; se trabajo en la  ley</v>
          </cell>
        </row>
        <row r="65">
          <cell r="F65" t="str">
            <v>Actividad 1.Proyecto 1: Generación de anomalía de condiciones secas para el territorio colombiano para los días julianos 065 y 081 del año 2017 y finalización de documentos de la fase 2 y  3. Proyecto 2: Planteamiento de esquema metodológico preliminar pa</v>
          </cell>
        </row>
        <row r="72">
          <cell r="F72" t="str">
            <v>Actividad1.Se generó la 5ta versión del documento de decreto normativo de la ICDE para revisión de Secretaría General; se apoyó la implementación de estándares de Catalogación de Objetos y de Representación de la IDE Catatumbo;se gestionó y evaluó la cali</v>
          </cell>
        </row>
        <row r="77">
          <cell r="E77" t="str">
            <v>Realizar proyectos de I+D+i en Geomática, desarrollar procesos de transferencia presencial y virtual e implementar el plan estratégico de investigación 
Realizar mantenimiento a la plataforma existente  SIG- Nodo para el apoyo a la Política integral de T</v>
          </cell>
          <cell r="F77" t="str">
            <v>Actividad 1. Proyecto 1:Desarrollo de reuniones y socialización de la determinación de los puntos de control y puntos de control de precisión, para el proyecto Agua de Dios. Proyecto 2: Avance en la revisión y recopilación de bibliografía; continuación de</v>
          </cell>
        </row>
      </sheetData>
      <sheetData sheetId="4">
        <row r="7">
          <cell r="E7" t="str">
            <v>Participación en 5 ferias y/o eventos, entrega de 2500 cartillas, conservación de 100 publicaciones, visitas a 2100 clientes del Igac a nivel nacional.</v>
          </cell>
          <cell r="F7" t="str">
            <v>1. ACTV 1: Durante el mes de Junio, El día 8 de Junio en la Ciudad de Montería, en las instalaciones de la Secretaria de Cultura y Turismo, el IGAC realizó exhibición del stand Institucional y se ofrecieron las publicaciones y servicios del Instituto, dan</v>
          </cell>
          <cell r="H7">
            <v>0.4405800000000001</v>
          </cell>
          <cell r="I7">
            <v>0.41977</v>
          </cell>
        </row>
        <row r="16">
          <cell r="F16" t="str">
            <v>Con corte al mes de junio, las actividades presentan un avance de cumplimiento del 8,33% para el periodo, es decir el 100% de lo programado para cada una de las actividades programdas. Desde el GIT de Comunicaciones se implementaron y ejecutaron las sigui</v>
          </cell>
          <cell r="H16">
            <v>0.4998</v>
          </cell>
          <cell r="I16">
            <v>0.4998</v>
          </cell>
        </row>
        <row r="24">
          <cell r="F24" t="str">
            <v>1. Se aplica la encuesta de percepción y satisfacción para el primer semestre 2017.2. Sensibilización a nivel nacional mediante video conferencias frente a los protocolos de atención que afriman la calidad y cordialidad en la atención al ciudadano por par</v>
          </cell>
          <cell r="H24">
            <v>0.3915</v>
          </cell>
          <cell r="I24">
            <v>0.39234</v>
          </cell>
        </row>
      </sheetData>
      <sheetData sheetId="5">
        <row r="6">
          <cell r="F6" t="str">
            <v>Capacitación: A pesar de que no se ejecutaron dos eventos en las fechas programadas, se han adelantado acciones para su realización y las razones del incumplimiento dependen de los tiempos de terceros.
Incentivos: Se solicitó la información para el recono</v>
          </cell>
          <cell r="H6">
            <v>0.4568</v>
          </cell>
          <cell r="I6">
            <v>0.4556</v>
          </cell>
        </row>
      </sheetData>
      <sheetData sheetId="6">
        <row r="6">
          <cell r="E6" t="str">
            <v>12 auditorias integrales, 10 de seguimiento, 2 ciclos de auditorias internas de calidad y otros seguimientos</v>
          </cell>
          <cell r="F6" t="str">
            <v>Primer Trimestre: Se realizó auditoría integral a la Territorial Meta, Se programó la auditoría a Talento Humano, pero no se pudo realizar en razón a que no estaba completo el equipo audtor contratista.. Se cumplió con la auditoría de seguimiento de Sucre</v>
          </cell>
          <cell r="H6">
            <v>0.37098000000000003</v>
          </cell>
          <cell r="I6">
            <v>0.28737</v>
          </cell>
        </row>
        <row r="16">
          <cell r="D16" t="str">
            <v>Secretaría General</v>
          </cell>
          <cell r="E16" t="str">
            <v>Implementar 5 programas ambientales y estrategias de buenas practicas tendientes a la reduccion del papel; asi como ejecutar el plan de servicios generales.</v>
          </cell>
          <cell r="F16" t="str">
            <v> 1. Se implementan los programas ambientales a nivel nacional de acuerdo a lo programado, resultados mas relevantes; Implementación de la NTC ISO 1400:15 del 95%, registro como acopiadores de llantas en cumplimiento al Decreto 442:2015, reporte de sustitu</v>
          </cell>
          <cell r="H16">
            <v>0.49999999999999994</v>
          </cell>
          <cell r="I16">
            <v>0.49999999999999994</v>
          </cell>
        </row>
        <row r="20">
          <cell r="D20" t="str">
            <v>Secretaría General</v>
          </cell>
          <cell r="E20" t="str">
            <v>Fase 3: Actualizar una propuesta de modernización institucional, acorde a los nuevos lineamientos de política publica.</v>
          </cell>
          <cell r="F20" t="str">
            <v>1. Se adelantaron 8 talleres temáticos con las áreas, para la consolidación del documento de proyección de Direccionamiento Estratégico de la Reforma del IGAC que fue presentado ante el Director General para la toma de decisiones correspondiente. 2. El do</v>
          </cell>
          <cell r="H20">
            <v>0.48</v>
          </cell>
          <cell r="I20">
            <v>0.48</v>
          </cell>
        </row>
        <row r="24">
          <cell r="D24" t="str">
            <v>Secretaría General</v>
          </cell>
          <cell r="E24" t="str">
            <v>Ejecutar 3 planes para el Mantenimiento y/o adecuación a Infraestructura Fisica, equipos y vehiculos.</v>
          </cell>
          <cell r="F24" t="str">
            <v>Actividad 1: Se continuan con las actividades de etapapublicacion en el SECOPII para las obras de: Cesar,control de acceso sede central,  mobilirio a nivel nacional, tolima especificaciones técnicas para obras menores para las DT (bolivar, nariño), avacne</v>
          </cell>
          <cell r="H24">
            <v>0.5</v>
          </cell>
          <cell r="I24">
            <v>0.5</v>
          </cell>
        </row>
        <row r="28">
          <cell r="D28" t="str">
            <v>Secretaría General</v>
          </cell>
          <cell r="E28" t="str">
            <v>Lograr el  77% en la implementación del Programa de Gestión Documental.</v>
          </cell>
          <cell r="F28" t="str">
            <v>OBSERVACIONES DE AVANCE: 1) Se avanzó en un 90% en la consolidación del documento del Programa de Gestión Documental – PGD; y  en un 70% con relación al documento de PINAR. 2) Se expidieron las circulares 15, 18 y 19 de 2017;punteo y alistamiento 73.680 f</v>
          </cell>
          <cell r="H28">
            <v>0.34709999999999996</v>
          </cell>
          <cell r="I28">
            <v>0.34709999999999996</v>
          </cell>
        </row>
        <row r="33">
          <cell r="D33" t="str">
            <v>Oficina de Informática y Telecomunicaciones</v>
          </cell>
          <cell r="E33" t="str">
            <v>
Establecer la capacidad de arquitectura realizando un proyecto y dando respuesta a los conceptos a demanda. En gestión de proyectos TIC realizar un proyecto de evolución para el sistema SNC, uno para ICDE y uno para servicios web,  dar respuesta a los c</v>
          </cell>
          <cell r="F33" t="str">
            <v>Elaboración de la versión final de la guia de dirección de proyectos. Elaboración de los formatos: Plan de comunicaciones del proyecto. Matriz de riesgos para proyectos. Identificación de interesados del proyecto. Acta de constitución del proyecto. Estand</v>
          </cell>
          <cell r="H33">
            <v>0.45</v>
          </cell>
          <cell r="I33">
            <v>0.432</v>
          </cell>
        </row>
        <row r="38">
          <cell r="D38" t="str">
            <v>Oficina Asesora de Planeación</v>
          </cell>
          <cell r="E38" t="str">
            <v>1. Brindar asesoría presupuestal y de gestión de información Institucional
2. Fortalecer y sostener el Sistema de Gestión Iintegrado
3. Fortalecer, dinamizar y asisitir a través de la hoja de ruta 2017-2018 la Cooperación Internacional al Instituto.</v>
          </cell>
          <cell r="F38" t="str">
            <v>El proyecto en el periodo reporta un avance del 53,62% de una meta programada del 53,82%, generando una buena ejecución como consecuencia de los avances en los subproyectos de Cooperación Internacional (44%) y Desarrollo Organizacional (55%) asi como tamb</v>
          </cell>
          <cell r="H38">
            <v>0.5741999999999999</v>
          </cell>
          <cell r="I38">
            <v>0.5362</v>
          </cell>
        </row>
      </sheetData>
      <sheetData sheetId="7">
        <row r="6">
          <cell r="F6" t="str">
            <v>Al finalizar el primer semestre del presente año se ha realizado el seguimiento normal a los ingresos generados por la firma de convenios inter-administrativos. El IGAC ha recaudado $9.155.810.787 por la firma de convenios que corresponde al 23.24% del 10</v>
          </cell>
          <cell r="H6">
            <v>0.09996000000000001</v>
          </cell>
          <cell r="I6">
            <v>0.09996000000000001</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PAA 2017"/>
      <sheetName val="POLITICA 1"/>
      <sheetName val="Estrategia 5.2"/>
      <sheetName val="Res estrat 5.2"/>
      <sheetName val="POLITICA 2"/>
      <sheetName val="POLITICA 3"/>
      <sheetName val="POLITICA 4"/>
      <sheetName val="POLITICA 5"/>
    </sheetNames>
    <sheetDataSet>
      <sheetData sheetId="1">
        <row r="59">
          <cell r="H59">
            <v>0.486635</v>
          </cell>
          <cell r="I59">
            <v>0.4689</v>
          </cell>
        </row>
        <row r="65">
          <cell r="H65">
            <v>0.4</v>
          </cell>
          <cell r="I65">
            <v>0.4</v>
          </cell>
        </row>
        <row r="72">
          <cell r="H72">
            <v>0.5</v>
          </cell>
          <cell r="I72">
            <v>0.5</v>
          </cell>
        </row>
        <row r="77">
          <cell r="H77">
            <v>0.45</v>
          </cell>
          <cell r="I77">
            <v>0.45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igac.gov.co:10040/wps/wcm/connect/d056bb004206f4ebb0d7beaec2ff1bf2/?MOD=AJPERES" TargetMode="External" /><Relationship Id="rId2" Type="http://schemas.openxmlformats.org/officeDocument/2006/relationships/hyperlink" Target="http://www.igac.gov.co:10040/wps/wcm/connect/42b0b5004206f557b0dfbeaec2ff1bf2/?MOD=AJPERES" TargetMode="External" /><Relationship Id="rId3" Type="http://schemas.openxmlformats.org/officeDocument/2006/relationships/hyperlink" Target="http://www.igac.gov.co:10040/wps/wcm/connect/cfee1b004206f5e4b0e7beaec2ff1bf2/?MOD=AJPERES" TargetMode="External" /><Relationship Id="rId4" Type="http://schemas.openxmlformats.org/officeDocument/2006/relationships/hyperlink" Target="http://www.igac.gov.co:10040/wps/wcm/connect/758251004206f2aab0b6beaec2ff1bf2/?MOD=AJPERES" TargetMode="External" /><Relationship Id="rId5" Type="http://schemas.openxmlformats.org/officeDocument/2006/relationships/hyperlink" Target="http://www.igac.gov.co:10040/wps/wcm/connect/6dff9c804206f3bdb0c7beaec2ff1bf2/?MOD=AJPERES" TargetMode="External" /><Relationship Id="rId6" Type="http://schemas.openxmlformats.org/officeDocument/2006/relationships/hyperlink" Target="http://www.igac.gov.co:10040/wps/wcm/connect/9edee0804206f454b0cfbeaec2ff1bf2/?MOD=AJPERES" TargetMode="External" /><Relationship Id="rId7" Type="http://schemas.openxmlformats.org/officeDocument/2006/relationships/hyperlink" Target="http://www.igac.gov.co:10040/wps/wcm/connect/53dffa004206f6eeb0f7beaec2ff1bf2/?MOD=AJPERES" TargetMode="External" /><Relationship Id="rId8" Type="http://schemas.openxmlformats.org/officeDocument/2006/relationships/hyperlink" Target="http://www.igac.gov.co:10040/wps/wcm/connect/02c1b6004206f33cb0bebeaec2ff1bf2/?MOD=AJPERES" TargetMode="External" /><Relationship Id="rId9" Type="http://schemas.openxmlformats.org/officeDocument/2006/relationships/hyperlink" Target="http://www.igac.gov.co:10040/wps/wcm/connect/a46243804206f66bb0efbeaec2ff1bf2/?MOD=AJPERES" TargetMode="External" /><Relationship Id="rId10" Type="http://schemas.openxmlformats.org/officeDocument/2006/relationships/hyperlink" Target="http://www.igac.gov.co:10040/wps/wcm/connect/f8c189804206f24db0aebeaec2ff1bf2/?MOD=AJPERES" TargetMode="External" /><Relationship Id="rId1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igac.gov.co:10040/wps/wcm/connect/e515a6004206f7acb0ffbeaec2ff1bf2/?MOD=AJPERES" TargetMode="External" /><Relationship Id="rId2" Type="http://schemas.openxmlformats.org/officeDocument/2006/relationships/hyperlink" Target="http://www.igac.gov.co:10040/wps/wcm/connect/10c57a004206f807b107bfaec2ff1bf2/?MOD=AJPERES" TargetMode="External" /><Relationship Id="rId3" Type="http://schemas.openxmlformats.org/officeDocument/2006/relationships/hyperlink" Target="http://www.igac.gov.co:10040/wps/wcm/connect/380262804206f86cb10fbfaec2ff1bf2/?MOD=AJPERES" TargetMode="Externa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igac.gov.co:10040/wps/wcm/connect/0381bb804206f8ebb117bfaec2ff1bf2/?MOD=AJPERES"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igac.gov.co:10040/wps/wcm/connect/a549ec804206f96db11fbfaec2ff1bf2/?MOD=AJPERES" TargetMode="External" /><Relationship Id="rId2" Type="http://schemas.openxmlformats.org/officeDocument/2006/relationships/hyperlink" Target="http://www.igac.gov.co:10040/wps/wcm/connect/08219f004206f9d3b127bfaec2ff1bf2/?MOD=AJPERES" TargetMode="External" /><Relationship Id="rId3" Type="http://schemas.openxmlformats.org/officeDocument/2006/relationships/hyperlink" Target="http://www.igac.gov.co:10040/wps/wcm/connect/9da04b804206fa32b12fbfaec2ff1bf2/?MOD=AJPERES" TargetMode="External" /><Relationship Id="rId4" Type="http://schemas.openxmlformats.org/officeDocument/2006/relationships/hyperlink" Target="http://www.igac.gov.co:10040/wps/wcm/connect/38406f004206fab3b137bfaec2ff1bf2/?MOD=AJPERES" TargetMode="External" /><Relationship Id="rId5" Type="http://schemas.openxmlformats.org/officeDocument/2006/relationships/hyperlink" Target="http://www.igac.gov.co:10040/wps/wcm/connect/038801004206fbf4b14fbfaec2ff1bf2/?MOD=AJPERES" TargetMode="External" /><Relationship Id="rId6" Type="http://schemas.openxmlformats.org/officeDocument/2006/relationships/hyperlink" Target="http://www.igac.gov.co:10040/wps/wcm/connect/964f6f804206fb10b13fbfaec2ff1bf2/?MOD=AJPERES" TargetMode="External" /><Relationship Id="rId7" Type="http://schemas.openxmlformats.org/officeDocument/2006/relationships/hyperlink" Target="http://www.igac.gov.co:10040/wps/wcm/connect/20411c004206fb95b147bfaec2ff1bf2/?MOD=AJPERES" TargetMode="External" /><Relationship Id="rId8"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igac.gov.co:10040/wps/wcm/connect/435bf0804206fca7b157bfaec2ff1bf2/?MOD=AJPERES" TargetMode="Externa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1:J11"/>
  <sheetViews>
    <sheetView tabSelected="1" zoomScale="80" zoomScaleNormal="80" zoomScalePageLayoutView="0" workbookViewId="0" topLeftCell="A1">
      <selection activeCell="D8" sqref="D8"/>
    </sheetView>
  </sheetViews>
  <sheetFormatPr defaultColWidth="11.421875" defaultRowHeight="15"/>
  <cols>
    <col min="1" max="1" width="4.57421875" style="1" customWidth="1"/>
    <col min="2" max="3" width="26.421875" style="1" customWidth="1"/>
    <col min="4" max="4" width="54.00390625" style="1" customWidth="1"/>
    <col min="5" max="6" width="16.421875" style="1" customWidth="1"/>
    <col min="7" max="9" width="25.8515625" style="1" customWidth="1"/>
    <col min="10" max="16384" width="11.421875" style="1" customWidth="1"/>
  </cols>
  <sheetData>
    <row r="1" spans="2:9" ht="16.5" customHeight="1">
      <c r="B1" s="130" t="s">
        <v>0</v>
      </c>
      <c r="C1" s="130"/>
      <c r="D1" s="130"/>
      <c r="E1" s="130"/>
      <c r="F1" s="130"/>
      <c r="G1" s="130"/>
      <c r="H1" s="130"/>
      <c r="I1" s="130"/>
    </row>
    <row r="2" spans="2:9" ht="16.5" customHeight="1">
      <c r="B2" s="131" t="s">
        <v>15</v>
      </c>
      <c r="C2" s="131"/>
      <c r="D2" s="131"/>
      <c r="E2" s="131"/>
      <c r="F2" s="131"/>
      <c r="G2" s="131"/>
      <c r="H2" s="131"/>
      <c r="I2" s="131"/>
    </row>
    <row r="3" spans="2:9" ht="18.75" thickBot="1">
      <c r="B3" s="131" t="str">
        <f>'[7]PAA 2017'!$B$3:$H$3</f>
        <v>Corte a 30 de Junio de 2017</v>
      </c>
      <c r="C3" s="131"/>
      <c r="D3" s="131"/>
      <c r="E3" s="131"/>
      <c r="F3" s="131"/>
      <c r="G3" s="131"/>
      <c r="H3" s="131"/>
      <c r="I3" s="131"/>
    </row>
    <row r="4" spans="2:9" ht="60.75" customHeight="1" thickBot="1">
      <c r="B4" s="39" t="str">
        <f>+'[2]PDI 2015'!$B$4</f>
        <v>POLITICA</v>
      </c>
      <c r="C4" s="79" t="s">
        <v>16</v>
      </c>
      <c r="D4" s="40" t="str">
        <f>+'[2]PDI 2015'!$C$4</f>
        <v>RESPONSABLES</v>
      </c>
      <c r="E4" s="40" t="str">
        <f>+'[2]PDI 2015'!$D$4</f>
        <v>NÙMERO 
DE 
PROYECTOS</v>
      </c>
      <c r="F4" s="40" t="str">
        <f>+'[2]PDI 2015'!$E$4</f>
        <v>PESO</v>
      </c>
      <c r="G4" s="41" t="str">
        <f>+'[2]PDI 2015'!$F$4</f>
        <v>PORCENTAJE AVANCE PROGRAMADO</v>
      </c>
      <c r="H4" s="41" t="str">
        <f>+'[2]PDI 2015'!$G$4</f>
        <v>PORCENTAJE AVANCE EJECUTADO</v>
      </c>
      <c r="I4" s="42" t="str">
        <f>+'[2]PDI 2015'!$H$4</f>
        <v>INDICADOR
 DE CUMPLIMIENTO 
</v>
      </c>
    </row>
    <row r="5" spans="2:9" ht="120" customHeight="1" thickBot="1">
      <c r="B5" s="48" t="str">
        <f>+'[2]PDI 2015'!$B$5</f>
        <v>1. Gestión Misional y de Gobierno
</v>
      </c>
      <c r="C5" s="48" t="s">
        <v>17</v>
      </c>
      <c r="D5" s="49" t="str">
        <f>+'[5]PAA 2016'!$C$5</f>
        <v>Subdirección de Catastro, Subdirección de Agrología, Subdirección de Geografía y Cartografía, Oficina CIAF.</v>
      </c>
      <c r="E5" s="50">
        <f>+'[3]PDI 2015'!$D$5</f>
        <v>10</v>
      </c>
      <c r="F5" s="51">
        <f>'[6]PAA 2017'!$E$5</f>
        <v>0.35</v>
      </c>
      <c r="G5" s="52">
        <f>'[8]PAA 2017'!$F$5</f>
        <v>0.3986997</v>
      </c>
      <c r="H5" s="53">
        <f>'[8]PAA 2017'!$G$5</f>
        <v>0.36680579999999996</v>
      </c>
      <c r="I5" s="54">
        <f aca="true" t="shared" si="0" ref="I5:I10">H5/G5</f>
        <v>0.920005206926416</v>
      </c>
    </row>
    <row r="6" spans="2:9" ht="120" customHeight="1" thickBot="1">
      <c r="B6" s="48" t="str">
        <f>+'[1]PDI 2013'!$B$6</f>
        <v>2. Transparencia, Participación y Servicio al Ciudadano 
</v>
      </c>
      <c r="C6" s="48" t="s">
        <v>18</v>
      </c>
      <c r="D6" s="49" t="str">
        <f>+'[5]PAA 2016'!$C$6</f>
        <v>Oficina de Difusión y Mercadeo, Secretaría General</v>
      </c>
      <c r="E6" s="50">
        <f>+'[3]PDI 2015'!$D$6</f>
        <v>3</v>
      </c>
      <c r="F6" s="51">
        <f>'[6]PAA 2017'!$E$6</f>
        <v>0.15</v>
      </c>
      <c r="G6" s="52">
        <f>'[8]PAA 2017'!$F$6</f>
        <v>0.443965584</v>
      </c>
      <c r="H6" s="53">
        <f>'[8]PAA 2017'!$G$6</f>
        <v>0.437309583</v>
      </c>
      <c r="I6" s="52">
        <f t="shared" si="0"/>
        <v>0.9850078446621213</v>
      </c>
    </row>
    <row r="7" spans="2:9" ht="120" customHeight="1" thickBot="1">
      <c r="B7" s="48" t="str">
        <f>+'[2]PDI 2015'!$B$7</f>
        <v>3. Gestión del Talento Humano
</v>
      </c>
      <c r="C7" s="48" t="s">
        <v>19</v>
      </c>
      <c r="D7" s="55" t="str">
        <f>+'[5]PAA 2016'!$C$7</f>
        <v>Secretaria General</v>
      </c>
      <c r="E7" s="50">
        <f>+'[3]PDI 2015'!$D$7</f>
        <v>1</v>
      </c>
      <c r="F7" s="51">
        <f>'[6]PAA 2017'!$E$7</f>
        <v>0.1</v>
      </c>
      <c r="G7" s="52">
        <f>'[8]PAA 2017'!$F$7</f>
        <v>0.4568</v>
      </c>
      <c r="H7" s="53">
        <f>'[8]PAA 2017'!$G$7</f>
        <v>0.4556</v>
      </c>
      <c r="I7" s="54">
        <f t="shared" si="0"/>
        <v>0.9973730297723293</v>
      </c>
    </row>
    <row r="8" spans="2:9" ht="120" customHeight="1" thickBot="1">
      <c r="B8" s="48" t="str">
        <f>+'[2]PDI 2015'!$B$8</f>
        <v>4. Eficiencia Administrativa
</v>
      </c>
      <c r="C8" s="48" t="s">
        <v>20</v>
      </c>
      <c r="D8" s="49" t="str">
        <f>'[6]PAA 2017'!$C$8</f>
        <v>Secretaría General, Oficina de Informática, Oficina Asesora de Planeación y Oficina de Control Interno</v>
      </c>
      <c r="E8" s="56">
        <f>'[6]PAA 2017'!$D$8</f>
        <v>7</v>
      </c>
      <c r="F8" s="51">
        <f>'[4]PAA 2016'!$E$8</f>
        <v>0.2</v>
      </c>
      <c r="G8" s="52">
        <f>'[8]PAA 2017'!$F$8</f>
        <v>0.46034161383589994</v>
      </c>
      <c r="H8" s="53">
        <f>'[8]PAA 2017'!$G$8</f>
        <v>0.4403937448279</v>
      </c>
      <c r="I8" s="52">
        <f t="shared" si="0"/>
        <v>0.9566672479557522</v>
      </c>
    </row>
    <row r="9" spans="2:9" ht="120" customHeight="1" thickBot="1">
      <c r="B9" s="48" t="str">
        <f>+'[2]PDI 2015'!$B$9</f>
        <v>5. Gestión Financiera
</v>
      </c>
      <c r="C9" s="48" t="s">
        <v>21</v>
      </c>
      <c r="D9" s="55" t="str">
        <f>+'[5]PAA 2016'!$C$9</f>
        <v>Subdirección de Catastro, Geografía y Cartografía, Agrología, CIAF</v>
      </c>
      <c r="E9" s="50">
        <f>+'[3]PDI 2015'!$D$9</f>
        <v>1</v>
      </c>
      <c r="F9" s="51">
        <f>'[6]PAA 2017'!$E$9</f>
        <v>0.2</v>
      </c>
      <c r="G9" s="52">
        <f>'[8]PAA 2017'!$F$9</f>
        <v>0.09996000000000001</v>
      </c>
      <c r="H9" s="53">
        <f>'[8]PAA 2017'!$G$9</f>
        <v>0.09996000000000001</v>
      </c>
      <c r="I9" s="57">
        <f t="shared" si="0"/>
        <v>1</v>
      </c>
    </row>
    <row r="10" spans="2:10" ht="42" customHeight="1" thickBot="1">
      <c r="B10" s="135" t="str">
        <f>'[6]PAA 2017'!$B$10:$C$10</f>
        <v>TOTAL PAA 2017</v>
      </c>
      <c r="C10" s="136"/>
      <c r="D10" s="137"/>
      <c r="E10" s="43">
        <f>SUM(E5:E9)</f>
        <v>22</v>
      </c>
      <c r="F10" s="44">
        <f>SUM(F5:F9)</f>
        <v>1</v>
      </c>
      <c r="G10" s="45">
        <f>F5*G5+F6*G6+F7*G7+F8*G8+F9*G9</f>
        <v>0.36388005536717993</v>
      </c>
      <c r="H10" s="46">
        <f>F5*H5+F6*H6+F7*H7+F8*H8+F9*H9</f>
        <v>0.34760921641557996</v>
      </c>
      <c r="I10" s="47">
        <f t="shared" si="0"/>
        <v>0.9552851586350849</v>
      </c>
      <c r="J10" s="2"/>
    </row>
    <row r="11" spans="2:9" ht="27.75" customHeight="1" thickBot="1">
      <c r="B11" s="132" t="s">
        <v>10</v>
      </c>
      <c r="C11" s="133"/>
      <c r="D11" s="133"/>
      <c r="E11" s="133"/>
      <c r="F11" s="133"/>
      <c r="G11" s="133"/>
      <c r="H11" s="133"/>
      <c r="I11" s="134"/>
    </row>
  </sheetData>
  <sheetProtection/>
  <mergeCells count="5">
    <mergeCell ref="B1:I1"/>
    <mergeCell ref="B2:I2"/>
    <mergeCell ref="B3:I3"/>
    <mergeCell ref="B11:I11"/>
    <mergeCell ref="B10:D10"/>
  </mergeCells>
  <printOptions/>
  <pageMargins left="0" right="0" top="0.1968503937007874" bottom="0.1968503937007874" header="0" footer="0"/>
  <pageSetup fitToHeight="1" fitToWidth="1" orientation="landscape" scale="66" r:id="rId1"/>
</worksheet>
</file>

<file path=xl/worksheets/sheet2.xml><?xml version="1.0" encoding="utf-8"?>
<worksheet xmlns="http://schemas.openxmlformats.org/spreadsheetml/2006/main" xmlns:r="http://schemas.openxmlformats.org/officeDocument/2006/relationships">
  <dimension ref="A1:Q28"/>
  <sheetViews>
    <sheetView showZeros="0" zoomScale="80" zoomScaleNormal="80" zoomScalePageLayoutView="0" workbookViewId="0" topLeftCell="A1">
      <pane ySplit="5" topLeftCell="A13" activePane="bottomLeft" state="frozen"/>
      <selection pane="topLeft" activeCell="A1" sqref="A1"/>
      <selection pane="bottomLeft" activeCell="C15" sqref="C15"/>
    </sheetView>
  </sheetViews>
  <sheetFormatPr defaultColWidth="11.421875" defaultRowHeight="15"/>
  <cols>
    <col min="1" max="1" width="20.28125" style="3" customWidth="1"/>
    <col min="2" max="2" width="6.140625" style="3" customWidth="1"/>
    <col min="3" max="3" width="20.00390625" style="3" customWidth="1"/>
    <col min="4" max="4" width="15.57421875" style="6" bestFit="1" customWidth="1"/>
    <col min="5" max="5" width="41.140625" style="3" customWidth="1"/>
    <col min="6" max="6" width="83.8515625" style="3" customWidth="1"/>
    <col min="7" max="7" width="12.8515625" style="3" customWidth="1"/>
    <col min="8" max="8" width="14.140625" style="3" customWidth="1"/>
    <col min="9" max="9" width="12.7109375" style="3" customWidth="1"/>
    <col min="10" max="10" width="16.00390625" style="38" customWidth="1"/>
    <col min="11" max="11" width="12.8515625" style="3" bestFit="1" customWidth="1"/>
    <col min="12" max="14" width="11.421875" style="3" customWidth="1"/>
    <col min="15" max="15" width="6.28125" style="6" customWidth="1"/>
    <col min="16" max="16" width="11.421875" style="3" customWidth="1"/>
    <col min="17" max="17" width="5.57421875" style="3" customWidth="1"/>
    <col min="18" max="16384" width="11.421875" style="3" customWidth="1"/>
  </cols>
  <sheetData>
    <row r="1" spans="2:17" ht="20.25" customHeight="1">
      <c r="B1" s="143" t="str">
        <f>'PAA 2017'!B1:I1</f>
        <v>INSTITUTO GEOGRÁFICO AGUSTÍN CODAZZI</v>
      </c>
      <c r="C1" s="143"/>
      <c r="D1" s="143"/>
      <c r="E1" s="143"/>
      <c r="F1" s="143"/>
      <c r="G1" s="143"/>
      <c r="H1" s="143"/>
      <c r="I1" s="143"/>
      <c r="J1" s="143"/>
      <c r="M1" s="4"/>
      <c r="N1" s="4"/>
      <c r="O1" s="5"/>
      <c r="P1" s="4"/>
      <c r="Q1" s="5"/>
    </row>
    <row r="2" spans="2:17" ht="18.75" customHeight="1">
      <c r="B2" s="143" t="str">
        <f>'PAA 2017'!B2:I2</f>
        <v>Consolidado del  avance de las metas programadas por políticas del Plan de Acción Anual 2017</v>
      </c>
      <c r="C2" s="143"/>
      <c r="D2" s="143"/>
      <c r="E2" s="143"/>
      <c r="F2" s="143"/>
      <c r="G2" s="143"/>
      <c r="H2" s="143"/>
      <c r="I2" s="143"/>
      <c r="J2" s="143"/>
      <c r="M2" s="4"/>
      <c r="N2" s="4"/>
      <c r="O2" s="5"/>
      <c r="P2" s="4"/>
      <c r="Q2" s="5"/>
    </row>
    <row r="3" spans="2:17" s="34" customFormat="1" ht="21" customHeight="1">
      <c r="B3" s="144" t="str">
        <f>+'[1]PDI 2013'!$B$4</f>
        <v>POLITICA</v>
      </c>
      <c r="C3" s="144"/>
      <c r="D3" s="145" t="str">
        <f>+'[1]POLITICA 1'!$D$3:$J$3</f>
        <v>1. Gestión Misional y de Gobierno
</v>
      </c>
      <c r="E3" s="145"/>
      <c r="F3" s="145"/>
      <c r="G3" s="145"/>
      <c r="H3" s="145"/>
      <c r="I3" s="145"/>
      <c r="J3" s="145"/>
      <c r="M3" s="35"/>
      <c r="N3" s="35"/>
      <c r="O3" s="36"/>
      <c r="P3" s="35"/>
      <c r="Q3" s="36"/>
    </row>
    <row r="4" spans="2:17" ht="16.5" customHeight="1" thickBot="1">
      <c r="B4" s="140" t="str">
        <f>+'PAA 2017'!B3:I3</f>
        <v>Corte a 30 de Junio de 2017</v>
      </c>
      <c r="C4" s="140"/>
      <c r="D4" s="140"/>
      <c r="E4" s="140"/>
      <c r="F4" s="140"/>
      <c r="G4" s="140"/>
      <c r="H4" s="140"/>
      <c r="I4" s="140"/>
      <c r="J4" s="140"/>
      <c r="M4" s="4"/>
      <c r="N4" s="4"/>
      <c r="O4" s="5"/>
      <c r="P4" s="4"/>
      <c r="Q4" s="5"/>
    </row>
    <row r="5" spans="1:17" ht="54" customHeight="1" thickBot="1">
      <c r="A5" s="81" t="s">
        <v>23</v>
      </c>
      <c r="B5" s="87" t="s">
        <v>5</v>
      </c>
      <c r="C5" s="88" t="s">
        <v>22</v>
      </c>
      <c r="D5" s="88" t="s">
        <v>9</v>
      </c>
      <c r="E5" s="88" t="s">
        <v>6</v>
      </c>
      <c r="F5" s="23" t="s">
        <v>7</v>
      </c>
      <c r="G5" s="23" t="s">
        <v>1</v>
      </c>
      <c r="H5" s="27" t="s">
        <v>2</v>
      </c>
      <c r="I5" s="27" t="s">
        <v>3</v>
      </c>
      <c r="J5" s="14" t="s">
        <v>4</v>
      </c>
      <c r="M5" s="4"/>
      <c r="N5" s="4"/>
      <c r="O5" s="5"/>
      <c r="P5" s="4"/>
      <c r="Q5" s="5"/>
    </row>
    <row r="6" spans="1:17" ht="408.75" customHeight="1">
      <c r="A6" s="138" t="s">
        <v>24</v>
      </c>
      <c r="B6" s="84" t="s">
        <v>36</v>
      </c>
      <c r="C6" s="107" t="s">
        <v>66</v>
      </c>
      <c r="D6" s="85" t="str">
        <f>'[5]POLITICA 1'!$D$6</f>
        <v>Subdirección de Catastro</v>
      </c>
      <c r="E6" s="86" t="str">
        <f>'[6]POLITICA 1'!$E$6</f>
        <v>Actualizar predios
Ralizar 965.382 mutaciones, 
Digitalizar 134.190 mutaciones vigencias anteriores.</v>
      </c>
      <c r="F6" s="61" t="str">
        <f>'[8]POLITICA 1'!$F$6</f>
        <v>Avance: Durante el primer trimestre 2017 se tienen los siguientes:
Actualización: Se realizó revisión al 100% de los costeos presentados por las Direcciones Territoriales. Las observaciones correspondientes se remitieron a la respectiva Dirección Territorial. 
Conservación:  Se realizaron 103.935 mutaciones a nivel nacional, de 69.948 programadas. Se realizó la evaluación y revisión de  27 costeos de 13 Direcciones Territoriales .
Visitas: Se realizaron tres (3) visitas a las Territoriales de Cundinamarca, Huila y Guajira, incluyendo la Unidad Operativa de Catastro de Soacha adscrita a la D.T Cundinamarca, logrando cumplir con lo programado.
Delegación de Competencias: Se realizó la elaboración y entrega del diagnóstico de la Delegación de Bucaramanga, seguimiento Plan de Alistamiento Delegación Barranquilla, entrega diagnóstico anexo técnico a la Delegación Barranquilla, revisión plantillas de mutaciones y trámites catastrales Delegación Barranquilla.
Durante el segundo trimestre de 2017 se realizaron las siguientes actividades:
Actualización: se realizó revisión al 100% de los costeos presentados por 10 Direcciones Territoriales, las observaciones correspondientes se remitieron a la respectiva D.T. Se realizaron actividades de alistamiento para los Municipios de Tuta (Boyacá) y Espinal (Tolima).
Conservación: se realizaron 221.029 mutaciones a nivel nacional. Se realizó la evaluación y revisión de 23 costeos correspondientes a 14 Direcciones Territoriales (Caquetá, Guajira, Atlántico, Sucre, Norte de Santander, Bolívar, Boyacá, Risaralda, Casanare, Santander, Tolima, Córdoba, Nariño y Cauca)
Visitas: se efectuaron visitas a las Direcciones Territoriales de Valle y Córdoba.  
Delegación de Competencias: se realizó la revisión de las propuestas de Delegación del Área Metropolitana de Bucaramanga y  Valledupar. Se emitió la solicitud oficial para la citación al Consejo Directivo del Instituto Geográfico Agustín Codazzi para la Delegación de AMCO. Se realizó la evaluación de las Propuestas de las Áreas Metropolitanas de Bucaramanga y Valledupar.
Tierras: se atendieron 557 solicitudes recibidas en materia de regularización de la propiedad y 683 solicitudes de 915 recibidas, en materia de Política de Tierras. Se realizaron 22 visitas a Direcciones Territoriales, de 22 programadas, con objeto de asesorarlas en temas de Política de Tierras. 
Catastro Multipropósito: se realizaron durante el semestre 2 comités operativos directivos de 2 programados, se elaboraron 7 actas de entrega de información de 7 solicitadas y se elaboró 1 informe de gestión del convenio para el intercambio de información para la realización de los pilotos de Catastro Multipropósito. 
Digitalización: se realizaron 33.750 digitalizaciones de mutaciones de vigencias anteriores, que corresponde al 25,2% de la meta programada. Para el primer semestre se tenía programado realizar 45.625 que correspondían al 34% de la meta, a la fecha se han realizado 44.623  para un avance del 33,3%.
Convenios: se tiene un avance del 25% en el segundo trimestre, correspondiente a la gestión para la suscripción de convenios y el seguimiento al recaudo de cartera y de la vigencia. En cuanto a los cobros de cartera, se logró el recaudo de $ 3.362.894.595  y el recaudo de la vigencia fue de $ 2.535.295870. Esta información proviene del reporte realizado por la Oficina Financiera con corte a 31 de mayo y del seguimiento realizado internamente por la Subdirección de Catastro, al mes de junio.
</v>
      </c>
      <c r="G6" s="62">
        <f>+'[3]POLITICA 1'!$G$6</f>
        <v>0.1</v>
      </c>
      <c r="H6" s="62">
        <f>'[8]POLITICA 1'!$H$6</f>
        <v>0.37295</v>
      </c>
      <c r="I6" s="62">
        <f>'[8]POLITICA 1'!$I$6</f>
        <v>0.30704</v>
      </c>
      <c r="J6" s="63">
        <f>IF(I6=0,"",I6/H6)</f>
        <v>0.8232738973052688</v>
      </c>
      <c r="M6" s="4"/>
      <c r="N6" s="4"/>
      <c r="O6" s="5"/>
      <c r="P6" s="4"/>
      <c r="Q6" s="5"/>
    </row>
    <row r="7" spans="1:17" ht="159.75" customHeight="1">
      <c r="A7" s="139"/>
      <c r="B7" s="82" t="s">
        <v>37</v>
      </c>
      <c r="C7" s="68" t="s">
        <v>67</v>
      </c>
      <c r="D7" s="59" t="str">
        <f>'[5]POLITICA 1'!$D$13</f>
        <v>Subdirección de Catastro</v>
      </c>
      <c r="E7" s="60" t="str">
        <f>'[6]POLITICA 1'!$E$15</f>
        <v>Realizar 7.130 avalúos 
</v>
      </c>
      <c r="F7" s="64" t="str">
        <f>'[8]POLITICA 1'!$F$15</f>
        <v>Zonas: el número de modificaciones de Zonas Homogéneas Físicas y Geoeconómicas obedece a la demanda por parte de las Direcciones Territoriales. En el segundo trimestre se recibieron 6 solicitudes de modificación de Zonas, de cuales fueron atendidas 6 con conceptos favorables. 
Avalúos: en el segundo trimestre del año se realizaron un total de 221 avalúos administrativos. Se registra un porcentaje de avance acumulado al mes de junio en avalúos administrativos de un 13,7% equivalente a 291 avalúos administrativos, muy cercano al inicialmente programado, equivalente a un 15,45%.
Avalúos IVP: Están programados a partir de los meses de octubre. El DANE entregó la muestra de los puntos para la elaboración de los avalúos IVP y está en proceso de revisión y validación por parte de la Subdirección de Catastro.</v>
      </c>
      <c r="G7" s="65">
        <f>+'[3]POLITICA 1'!$G$13</f>
        <v>0.1</v>
      </c>
      <c r="H7" s="65">
        <f>'[8]POLITICA 1'!$H$15</f>
        <v>0.16176000000000001</v>
      </c>
      <c r="I7" s="65">
        <f>'[8]POLITICA 1'!$I$15</f>
        <v>0.15460000000000002</v>
      </c>
      <c r="J7" s="66">
        <f>IF(I7=0,"",I7/H7)</f>
        <v>0.9557368941641938</v>
      </c>
      <c r="M7" s="4"/>
      <c r="N7" s="4"/>
      <c r="O7" s="5"/>
      <c r="P7" s="4"/>
      <c r="Q7" s="5"/>
    </row>
    <row r="8" spans="1:17" ht="249.75" customHeight="1">
      <c r="A8" s="100" t="s">
        <v>25</v>
      </c>
      <c r="B8" s="82" t="s">
        <v>38</v>
      </c>
      <c r="C8" s="68" t="str">
        <f>'[6]POLITICA 1'!$C$19</f>
        <v>Producción de cartografía básica digital.</v>
      </c>
      <c r="D8" s="59" t="str">
        <f>'[5]POLITICA 1'!$D$16</f>
        <v>Subdirección de Geografía y Cartografía</v>
      </c>
      <c r="E8" s="60" t="str">
        <f>'[8]POLITICA 1'!$E$19</f>
        <v>1. Ortofotomosaico escala 1:2.000 de 2.393 Has.
2. Actualización y mantenimiento de 2 bases de datos cartográficas de las escalas 1:500.000 y 1:100.000
3. Actualización y mantenimetno del BNI: Ingresar 10.000 imágnes
4. Cartografía escala 1:25.000: 2.000.000 Has.
5. Atención del 100% de las  solicitudes recibidas  de levantamientos planimétricos requeridos por la rama judicial dentro del proceso de politica de tierras</v>
      </c>
      <c r="F8" s="64" t="str">
        <f>'[8]POLITICA 1'!$F$19</f>
        <v>1.  Elaboración de cartografía básica a escala 1:25.000:   Se realizaron avances en el proceso de captura en 594.070 has, en el control de calidad de la captura en 510.713 has, en el proceso de Salidas Finales  en  270.000 has y en el control de calidad de las salidas finales en 180.000has.  2. levantamientos topográficos para restitución de tierras: Se atendieron ocho (8) solicitudes las cuales son: una Juzgado tercero municipal Florencia -Caquetá, una de la Fiscalía Gral.de la Nación Vista Hermosa Meta, una del Ministerio de Cultura Quibdó-Chocó, una del Juzgado Civil Circuito de Gacheta Cundinamarca, Una de la Dirección del IGA para el departamento de Tolima, una del Juzgado promiusco Municipal de Majagual Sucre, Una del Juzgado Segundo Promiscuo Municipal de Guaduas Cundinamarca y  una del Juzgado Promiscuo Municipal San Antonio De Tequendama de La Mesa Cundinamarca. 3. Elaboración de cartografía básica a escala 1:2.000: Se realizaron los trabajos de campo para el proceso de fotocontrol de las 2.393 has programadas, así mismo se realizo la revisión del manual de procedimientos del control de calidad para el proceso de  fotocontrol (trabajo campo). 4. Mantenimiento de las bases de datos cartográficas: Se realizaron avances en  el mantenimiento de la  base de datos escala 1:100.000 en  1.581.374 has, así mismo se realizo avance en la base de datos 1:500.000 en 1.104.241 has. 5. Incorporar imágenes geográficas para fortalecer el Banco Nacional de Imágenes - BNI: Se realizo la incorporación de 852 imágenes al aplicativo del Banco Nacional de imágenes, así mismo se realizo la evaluación de 1.515 fotografías análogas para ser incorporadas tras el desarrollo del aplicativo del BNI por parte del GIT de Geomática. Adicionalmente  se realizo el  escaneo de imágenes históricas análogas.</v>
      </c>
      <c r="G8" s="65">
        <f>+'[2]POLITICA 1'!$G$16</f>
        <v>0.1</v>
      </c>
      <c r="H8" s="65">
        <f>'[8]POLITICA 1'!$H$19</f>
        <v>0.38839</v>
      </c>
      <c r="I8" s="65">
        <f>'[8]POLITICA 1'!$I$19</f>
        <v>0.19585000000000002</v>
      </c>
      <c r="J8" s="66">
        <f>IF(I8=0,"",I8/H8)</f>
        <v>0.5042611807719046</v>
      </c>
      <c r="M8" s="4"/>
      <c r="N8" s="4"/>
      <c r="O8" s="5"/>
      <c r="P8" s="4"/>
      <c r="Q8" s="5"/>
    </row>
    <row r="9" spans="1:10" ht="168" customHeight="1">
      <c r="A9" s="100" t="s">
        <v>26</v>
      </c>
      <c r="B9" s="82" t="s">
        <v>39</v>
      </c>
      <c r="C9" s="68" t="str">
        <f>'[6]POLITICA 1'!$C$27</f>
        <v>Mantenimiento del Sistema de Referencia Geodésica.</v>
      </c>
      <c r="D9" s="59" t="str">
        <f>'[5]POLITICA 1'!$D$24</f>
        <v>Subdirección de Geografía y Cartografía</v>
      </c>
      <c r="E9" s="60" t="str">
        <f>'[6]POLITICA 1'!$E$27</f>
        <v>
1. Nivelación de la Red Vertical Nacional en 300 kilometros.
2. Densificación de puntos de la red geodésica nacional en 50 puntos.
3. Generación de datos Rinex resultado de las estaciones permanentes GNSS: 9.490 Rinex.</v>
      </c>
      <c r="F9" s="64" t="str">
        <f>'[8]POLITICA 1'!$F$27</f>
        <v>1. Nivelación  de la Red Geodésica Vertical Nacional: Se realizo la nivelación de la LINEA 14_ Tramo Mariquita Chinchiná en 144.30 Km. Así mismo se realizo la materialización  de 80 puntos de la misma línea. Adicionalmente se preparó la información necesaria para la salida de la comisión a campo para la Materialización de la  LINEA 11 Tramo Bucaramanga -San Alberto, sin embargo no se pudo realizar  la salida debido a que no ha sido posible la asignación de vehículos de contrato para la comisiones de campo. 2. Levantamiento de puntos densificados para la Red Geodésica Nacional: Se realizó la preparación de  la información para la salida de campo a los municipios seleccionados para la densificación de los puntos, estos se encuentran ubicados en los Departamentos de Cundinamarca y Boyacá, así mismo se realizaron trabajos de  campo y se levantaron 44 puntos. Adicionalmente se realizó el cálculo de 8 puntos geodésicos. 3. Generación de datos Rinex de las estaciones permanentes GNSS de la Red Geodésica Nacional: Se concatenaron 1.974  archivos Rinex, esto se presento con un promedio de 24 estaciones conectadas.</v>
      </c>
      <c r="G9" s="65">
        <f>+'[3]POLITICA 1'!$G$22</f>
        <v>0.1</v>
      </c>
      <c r="H9" s="65">
        <f>'[8]POLITICA 1'!$H$27</f>
        <v>0.394062</v>
      </c>
      <c r="I9" s="65">
        <f>'[8]POLITICA 1'!$I$27</f>
        <v>0.358468</v>
      </c>
      <c r="J9" s="66">
        <f aca="true" t="shared" si="0" ref="J9:J15">IF(I9=0,"",I9/H9)</f>
        <v>0.9096741121955428</v>
      </c>
    </row>
    <row r="10" spans="1:10" ht="408.75" customHeight="1">
      <c r="A10" s="100" t="s">
        <v>27</v>
      </c>
      <c r="B10" s="82" t="s">
        <v>40</v>
      </c>
      <c r="C10" s="72" t="s">
        <v>68</v>
      </c>
      <c r="D10" s="59" t="str">
        <f>'[5]POLITICA 1'!$D$39</f>
        <v>Subdirección de Geografía y Cartografía</v>
      </c>
      <c r="E10" s="60" t="str">
        <f>'[8]POLITICA 1'!$E$42</f>
        <v>
1. Elaboración de 1 Mapa Turístico (Mapa de Rutas) y Diccionario Geográfico.
2. Generación de Documentos Técnicos de deslindes y  de Territorios Indigenas: Elaboración de 3 documentos.
3. Generación de Documentos de Metodologías de Ordenamiento territorial: Elaboración de 2 documentos.</v>
      </c>
      <c r="F10" s="64" t="str">
        <f>'[8]POLITICA 1'!$F$42</f>
        <v>1. Actualización de Estudios Geográficos para el país (Mapas temáticos y Diccionario Geográfico):   1. Mapas Turísticos: Se revisó la propuesta de catálogo de símbolos en el tema de turismo y  se culminó el diligenciamiento de las 140 fichas que componen el catálogo. Así mismo  se hizo la migración a la nueva versión del formato  “Plantilla_Catálogo_Representación_V.6.0.1 “para el tema de mapas turísticos. Se avanza en la depuración y estructuración de cada una de las bases de datos de mapas turísticos y de ruta, correspondiente a la información anterior al 2014. 2. Diccionario Geográfico: Depuración de 316 topónimos identificados como duplicados históricos. Cargue de 10 plantillas a la BD ORACLE (6 para los 1122 municipios, 3 para 32 departamentos y 1 de topónimos especiales_embalses). Se finalizó la versión 1 del Manual de Procedimientos. Se realizó el seguimiento y recolección de información Geográfica de Agencia Nacional De Tierras, Antv, Confecamaras, Catastro Igac, Ica, Icbf, Ideam, Upme, Invias, Supersolidaria, Ministerio De Agricultura, Superintendencia De Economía Solidaria, Instituto Colombiano Agropecuario, Agencia Nacional de Tierras, Superintendencia Nacional de Salud, Unidad para la atención y reparación integral a las víctimas, MinComercio industria y turismo, Mintransporte,  MinVivienda. Revisión, depuración y alistamiento de las plantilla de Economía (2 variables de 696 registros).  Así mismo se realizó la actualización de plantilla Aspectos sociales a partir de ICBF (3.000 registros y departamentos (2 variables), Social_01 (2.000 registros para 1122 municipios en abonados en servicios de internet), Social_02 (4.610 registros para 1122 municipios en captaciones entidades financieras). Se efectuó el segundo cargue de la base de datos del Diccionario Geográfico a la oficina de informática, para su publicación.  Mejoras continuas: Tabla Digitalizado (102.054 registros) de 110.00 previstos. Culmina el inventario de la cartografía 100.0000 del diccionario (1.046 planchas), como requisito previo para su escaneo. 2. Elaboración de Metodologías de Ordenamiento Territorial:  1. Metodología para la formulación de planes de OT a nivel  municipal: Elaboración y socialización de las primeras versiones de propuestas metodológicas de análisis por cada una de las temáticas priorizadas para la evaluación del EAOT. Así mismo se realiza preparación  de caso piloto en el municipio de Guasca.  2. Metodología Diseño de Nomenclatura: Se realiza el análisis del posible contenido de la metodología. Así mismo se avanzó en la elaboración de propuesta metodológica para la etapa de diagnóstico con el correspondiente valor económico para diseño de la nomenclatura urbana, aplicable a cualquier municipio que realice solicitud. Se realiza la elaboración de organigrama de capital humano necesario para desarrollar proyectos de nomenclatura urbana. Análisis de las experiencias que ha desarrollado el IGAC y pesquisa bibliográfica y documentación de experiencias internacionales expuestas por el Banco Mundial para clarificar y precisar el contenido y estructura de la propuesta metodológica. 3. Elaboración de documentos técnicos de deslindes:  1. Deslindes Departamentales: Revisión preliminar del límite de Atlántico (Soledad) y Magdalena (Sitio Nuevo), se realizo visita de  campo para el limite Meta- Guaviare-Caquetá-Huila y se participo en audiencia pública para el límite departamental Cesar-Guajira en el corregimiento de Patillal en el  departamento del Cesar.  2. Deslindes Municipales: Se realizo la verificación del deslinde de Agua de Dios, Ricaurte y Nilo, así mimos por solicitud de la alcaldía del municipio de Guachené se está realizando la verificación de límite oriental de Guachené con Caloto. Se realiza visita de campo límites Tauramena – Nunchia, Tauramena – Monterrey.  Igualmente se realiza la proyección para Deslinde  de 5 municipios: Tensa – Sutatenza, Tensa – Pachavita, Tensa – La Capilla, La Capilla – Pachavita y Sutatenza- Somondoco.  Se realizo la preparación de la información para realizar visita de campo al sector del límite entre Envigado y El Retiro. Se elaboraron 2 diagnósticos del municipio de Tibosaso entre Duitama, Santa Rosa de Viterbo, Nobsa, Sogamoso, Firavitoba y Paipa Y de Choconta con Villapinzón, Macheta, Lenguazaque, Suesca, Tibirita y Sesquilé. Se realizó inspección ocular entre los municipios de San Zenon y Santa Ana en el departamento del Magdalena, avances en el deslinde del municipio de sogamoso y sus colindantes,  revisión y complementación del informe técnico del estado de los límites  de los municipios del departamento de Arauca.  3. Metodología de territorios indígenas: Avance en el marco normativo (Marco Legal, Delimitación, censo poblacional y puesta en funcionamiento de los de los Territorios Indígenas), definición de objetivo general y objetivos específicos.
</v>
      </c>
      <c r="G10" s="65">
        <f>+'[3]POLITICA 1'!$G$32</f>
        <v>0.1</v>
      </c>
      <c r="H10" s="65">
        <f>'[8]POLITICA 1'!$H$42</f>
        <v>0.44320000000000004</v>
      </c>
      <c r="I10" s="65">
        <f>'[8]POLITICA 1'!$I$42</f>
        <v>0.44320000000000004</v>
      </c>
      <c r="J10" s="66">
        <f t="shared" si="0"/>
        <v>1</v>
      </c>
    </row>
    <row r="11" spans="1:10" ht="120" customHeight="1">
      <c r="A11" s="100" t="s">
        <v>28</v>
      </c>
      <c r="B11" s="82" t="s">
        <v>41</v>
      </c>
      <c r="C11" s="58" t="str">
        <f>'[6]POLITICA 1'!$C$48</f>
        <v>Apoyo interinstitucional para los requerimientos de la  Cancillería</v>
      </c>
      <c r="D11" s="59" t="str">
        <f>'[5]POLITICA 1'!$D$45</f>
        <v>Subdirección de Geografía y Cartografía</v>
      </c>
      <c r="E11" s="60" t="str">
        <f>'[6]POLITICA 1'!$E$48</f>
        <v>1. Atención de requerimientos de estudios técnicos  realizados por la Cancilleria para el tema fronterizo: Atención del 100% de la solicitudes recibidas.</v>
      </c>
      <c r="F11" s="64" t="str">
        <f>'[8]POLITICA 1'!$F$48</f>
        <v>Se recibieron 18 solicitudes de cuencas internacionales, 5 solicitudes de incidentes fronterizos, 5 solicitudes de integración fronteriza y 6 solicitudes de demarcación fronteriza para un total de 34 solicitudes recibidas que se están atendiendo de acuerdo a los requerimientos. </v>
      </c>
      <c r="G11" s="65">
        <f>+'[3]POLITICA 1'!$G$38</f>
        <v>0.1</v>
      </c>
      <c r="H11" s="65">
        <f>'[8]POLITICA 1'!$H$48</f>
        <v>0.39</v>
      </c>
      <c r="I11" s="67">
        <f>'[8]POLITICA 1'!$I$48</f>
        <v>0.39</v>
      </c>
      <c r="J11" s="66">
        <f t="shared" si="0"/>
        <v>1</v>
      </c>
    </row>
    <row r="12" spans="1:10" ht="300" customHeight="1">
      <c r="A12" s="100" t="s">
        <v>29</v>
      </c>
      <c r="B12" s="82" t="s">
        <v>42</v>
      </c>
      <c r="C12" s="58" t="str">
        <f>'[6]POLITICA 1'!$C$59</f>
        <v> Levantamiento de suelos, geomorfología y monitoreo de factores que afectan el recurso tierra en Colombia.</v>
      </c>
      <c r="D12" s="59" t="str">
        <f>'[5]POLITICA 1'!$D$56</f>
        <v>Subdirección de Agrología</v>
      </c>
      <c r="E12" s="60" t="str">
        <f>'[6]POLITICA 1'!$E$59</f>
        <v>Elaborar estudios semidetallados de suelos, AHT para fines multiples, análisis de suelos Misionales o por Convenios y Estudios de coberturas y conflictos del territorio, entre otros.</v>
      </c>
      <c r="F12" s="60" t="str">
        <f>'[8]POLITICA 1'!$F$59</f>
        <v>CATATUMBO: el avance del proyecto es de 61,695 Ha, equivalente al 15% del avance semestral. TOTA: El avance acumulado es de 8,545 ha lo que equivales a un  2% del acumulado con un retraso debido a la falta del servicio de transporte; se trabajo en la  leyenda de suelos y definición de unidades cartográficas, se realizaron los ajustes requeridos por el control de calidad a la leyenda de suelos del área. MAGDALENA - CESAR: el proyecto presenta un retraso de las actividades programadas  por asuntos administrativos en el tema de transporte. Se obtuvo un adelanto en la definición de la cartografía de suelos, empalmes y limites con otros estudios circundantes. En Magdalena el desarrollo ha sido superior al programado debido al adelanto de algunas actividades de la etapa de poscampo. El proyecto política de tierras abarca cerca de 189,000 Ha (46% del avance realizado). En actividades de levantamientos misionales de suelos productivos se desarrollan procesos de poscampo para la elaboración de las salidas finales de los departamentos de Cesar, Magdalena y Bolivar.
Rezago 2016: El avance finalizó en el mes anterior abarcando 33,547 ha.Proyectos Especiales y Convenios Internacionales: Avance se actividades según lo programado.
AHT: Avance se actividades según lo programado.
LNS: Hasta junio se entregó un total de 26,306 análisis, siendo lo ejecutado inferior en un 13,94% a lo programado.
INTERPRETACIÓN: En el numeral 5 las actividades se reporta un mayor avance del programado porque la mayoria de los contratistas comenzaron a trabajar a mediados de Enero, lo que generó mayor producción. En el proyecto politica de tierras en los departamentos de Cesar y Magdalena y en el acuerdo de voluntades región Catatumbo por geomorfología y por cobertura en el proyecto de usos del territorio a escala 1:25.000 en jurisdicción CAR.</v>
      </c>
      <c r="G12" s="65">
        <f>+'[3]POLITICA 1'!$G$49</f>
        <v>0.1</v>
      </c>
      <c r="H12" s="65">
        <f>'[9]POLITICA 1'!$H$59</f>
        <v>0.486635</v>
      </c>
      <c r="I12" s="65">
        <f>'[9]POLITICA 1'!$I$59</f>
        <v>0.4689</v>
      </c>
      <c r="J12" s="66">
        <f t="shared" si="0"/>
        <v>0.9635558478120152</v>
      </c>
    </row>
    <row r="13" spans="1:10" ht="145.5" customHeight="1">
      <c r="A13" s="100" t="s">
        <v>30</v>
      </c>
      <c r="B13" s="82" t="s">
        <v>43</v>
      </c>
      <c r="C13" s="68" t="str">
        <f>'[6]POLITICA 1'!$C$65</f>
        <v>Fortalecimiento de la Comisión Colombiana del Espacio -CCE</v>
      </c>
      <c r="D13" s="59" t="str">
        <f>'[5]POLITICA 1'!$D$62</f>
        <v>Oficina CIAF</v>
      </c>
      <c r="E13" s="60" t="str">
        <f>'[6]POLITICA 1'!$E$65</f>
        <v>Desarrollar dos (2)  Proyectos de I+d+i en el uso de sensores remotos como apoyo al desarrollo sostenible del territorio nacional.
</v>
      </c>
      <c r="F13" s="64" t="str">
        <f>'[8]POLITICA 1'!$F$65</f>
        <v>Actividad 1.Proyecto 1: Generación de anomalía de condiciones secas para el territorio colombiano para los días julianos 065 y 081 del año 2017 y finalización de documentos de la fase 2 y  3. Proyecto 2: Planteamiento de esquema metodológico preliminar para generar y validar los productos derivados de S2R, el cual se encuentra en etapa de desarrollo y pruebas de la fase 3; y fusión de imágenes Rapideye y Sentinel 2A del Meta, Tolima y Cundinamarca. Actividad 2. Reunión de seguimiento de la Semana Geomática; actualización de matriz y descarga de Currículos Vitae de expertos internacionales; envío de las invitaciones oficiales del evento mediante correo electrónico y en físico; seguimiento a los comunicados; solicitud de cotizaciones y confirmación de itinerario de algunos expertos. Actividad 3. Envío de las invitaciones a los expertos internacionales en temática ICDE y a entidades del orden nacional de la ICDE y CCE que participarán en la Semana Geomática Internacional 2017.</v>
      </c>
      <c r="G13" s="65">
        <f>+'[3]POLITICA 1'!$G$55</f>
        <v>0.1</v>
      </c>
      <c r="H13" s="65">
        <f>'[9]POLITICA 1'!$H$65</f>
        <v>0.4</v>
      </c>
      <c r="I13" s="67">
        <f>'[9]POLITICA 1'!$I$65</f>
        <v>0.4</v>
      </c>
      <c r="J13" s="66">
        <f t="shared" si="0"/>
        <v>1</v>
      </c>
    </row>
    <row r="14" spans="1:10" ht="146.25" customHeight="1">
      <c r="A14" s="100" t="s">
        <v>31</v>
      </c>
      <c r="B14" s="82" t="s">
        <v>44</v>
      </c>
      <c r="C14" s="68" t="str">
        <f>'[6]POLITICA 1'!$C$72</f>
        <v>Infraestructura Colombiana de Datos Espaciales ICDE</v>
      </c>
      <c r="D14" s="59" t="str">
        <f>'[5]POLITICA 1'!$D$69</f>
        <v>Oficina CIAF</v>
      </c>
      <c r="E14" s="69" t="str">
        <f>'[6]POLITICA 1'!$E$72</f>
        <v>
Estandarizar información geográfica en entidades que conforman la ICDE; y establecer parametros y lineamientos para la conformacion de IDES tematicas regionales</v>
      </c>
      <c r="F14" s="106" t="str">
        <f>'[8]POLITICA 1'!$F$72</f>
        <v>Actividad1.Se generó la 5ta versión del documento de decreto normativo de la ICDE para revisión de Secretaría General; se apoyó la implementación de estándares de Catalogación de Objetos y de Representación de la IDE Catatumbo;se gestionó y evaluó la calidad de datos geográficos para la IDE de Administración de Tierras; y se realizó revisión por parte de experto para las guías de plan de calidad, especificaciones técnicas y catálogo de objetos. Actividad 2.Desarrollo de mesas de trabajo con las entidades participantes en el proyecto Niveles de Madurez; trabajo con los GIT de Geodesía y Subdirección de Catastro en el fortalecimiento de la IDE IGAC en cuanto a la revisión de Especificaciones Técnicas y elaboración de planes de trabajo; y envío de invitación de cursos a las entidades miembro de la ICDE.Actividad 3.Se desarrollaron labores de mantenimiento, rediseño, creación de contenidos para el PGN y Portal ICDE y se avanzó en los productos de la aplicación Catálogo de Metadatos</v>
      </c>
      <c r="G14" s="65">
        <f>+'[3]POLITICA 1'!$G$62</f>
        <v>0.1</v>
      </c>
      <c r="H14" s="65">
        <f>'[9]POLITICA 1'!$H$72</f>
        <v>0.5</v>
      </c>
      <c r="I14" s="65">
        <f>'[9]POLITICA 1'!$I$72</f>
        <v>0.5</v>
      </c>
      <c r="J14" s="66">
        <f t="shared" si="0"/>
        <v>1</v>
      </c>
    </row>
    <row r="15" spans="1:10" ht="225.75" customHeight="1">
      <c r="A15" s="109" t="s">
        <v>32</v>
      </c>
      <c r="B15" s="126" t="s">
        <v>45</v>
      </c>
      <c r="C15" s="127" t="s">
        <v>69</v>
      </c>
      <c r="D15" s="128" t="str">
        <f>'[5]POLITICA 1'!$D$74</f>
        <v>Oficina CIAF</v>
      </c>
      <c r="E15" s="129" t="str">
        <f>'[8]POLITICA 1'!$E$77</f>
        <v>Realizar proyectos de I+D+i en Geomática, desarrollar procesos de transferencia presencial y virtual e implementar el plan estratégico de investigación 
Realizar mantenimiento a la plataforma existente  SIG- Nodo para el apoyo a la Política integral de Tierras.</v>
      </c>
      <c r="F15" s="64" t="str">
        <f>'[8]POLITICA 1'!$F$77</f>
        <v>Actividad 1. Proyecto 1:Desarrollo de reuniones y socialización de la determinación de los puntos de control y puntos de control de precisión, para el proyecto Agua de Dios. Proyecto 2: Avance en la revisión y recopilación de bibliografía; continuación de procesamiento y revisión de los productos obtenidos: ortofotomosaicos, DSMs y DTMs. Actividad 2. Desarrollo de reunión donde se designan tareas para comenzar con las averiguaciones ante la ONAC para el diligenciamiento de los formularios del proceso de acreditación del laboratorio de espectroradiometría. Actividad 3. Preparación de un taller sobre el Sistema General de Regalías, con la participación del personal del Fondo de Ciencia, Tecnología e Innovación, con el fin de evaluar y aclarar dudas frente a los proyectos del SGR. Actividad 4. Realización del taller “Cómo redactar y publicar artículos científicos”.Actividad 5. Desarrollo de los cursos "Fundamentos de SIG", con una intensidad de 40 horas del 12 al 16 de junio y “Reconocimiento predial urbano”, con una intensidad de 80 horas del 15 al 29 de junio en Ibagué. Se dió inicio al curso corto “Cartografía digital” y a los cursos "Fundamentos de Procesamiento Digital de Imágenes" y "Cartografía digital en ambiente SIG" para contratistas y funcionarios del IGAC, a través de la plataforma telecentro, los cuales finalizan en el mes de julio. Actividad 6. Se realizó ajustes al sistema SIG - Nodo para el Apoyo a la Política de Tierras con el fin de mejorar su operación en herramientas de consulta, identificación, tabla de contenido, análisis espacial y medición, mapa base entre otras.</v>
      </c>
      <c r="G15" s="65">
        <f>+'[3]POLITICA 1'!$G$67</f>
        <v>0.1</v>
      </c>
      <c r="H15" s="65">
        <f>'[9]POLITICA 1'!$H$77</f>
        <v>0.45</v>
      </c>
      <c r="I15" s="65">
        <f>'[9]POLITICA 1'!$I$77</f>
        <v>0.45</v>
      </c>
      <c r="J15" s="66">
        <f t="shared" si="0"/>
        <v>1</v>
      </c>
    </row>
    <row r="16" spans="1:10" ht="48.75" customHeight="1" thickBot="1">
      <c r="A16" s="83"/>
      <c r="B16" s="141" t="s">
        <v>8</v>
      </c>
      <c r="C16" s="142"/>
      <c r="D16" s="142"/>
      <c r="E16" s="142"/>
      <c r="F16" s="142"/>
      <c r="G16" s="15">
        <f>+G6+G7+G8+G9+G10+G11+G12+G13+G14+G15</f>
        <v>0.9999999999999999</v>
      </c>
      <c r="H16" s="15">
        <f>+G6*H6+G7*H7+G8*H8++G9*H9+G10*H10+G11*H11+G12*H12+G13*H13+G14*H14+G15*H15</f>
        <v>0.3986997</v>
      </c>
      <c r="I16" s="15">
        <f>G6*I6+G7*I7+G8*I8+G9*I9+G10*I10+G11*I11+G12*I12+G13*H13+G14*H14+G15*I15</f>
        <v>0.36680579999999996</v>
      </c>
      <c r="J16" s="16">
        <f>IF(I16=0,"",I16/H16)</f>
        <v>0.920005206926416</v>
      </c>
    </row>
    <row r="21" ht="12">
      <c r="C21" s="7"/>
    </row>
    <row r="22" spans="3:5" ht="12">
      <c r="C22" s="7"/>
      <c r="D22" s="29"/>
      <c r="E22" s="7"/>
    </row>
    <row r="23" spans="3:5" ht="12">
      <c r="C23" s="7"/>
      <c r="D23" s="29"/>
      <c r="E23" s="7"/>
    </row>
    <row r="24" spans="3:5" ht="12">
      <c r="C24" s="7"/>
      <c r="D24" s="29"/>
      <c r="E24" s="7"/>
    </row>
    <row r="25" spans="3:5" ht="12">
      <c r="C25" s="7"/>
      <c r="D25" s="29"/>
      <c r="E25" s="7"/>
    </row>
    <row r="26" spans="3:5" ht="12">
      <c r="C26" s="7"/>
      <c r="D26" s="29"/>
      <c r="E26" s="7"/>
    </row>
    <row r="27" spans="3:5" ht="12">
      <c r="C27" s="7"/>
      <c r="D27" s="29"/>
      <c r="E27" s="7"/>
    </row>
    <row r="28" spans="3:5" ht="12">
      <c r="C28" s="7"/>
      <c r="D28" s="29"/>
      <c r="E28" s="7"/>
    </row>
  </sheetData>
  <sheetProtection/>
  <mergeCells count="7">
    <mergeCell ref="A6:A7"/>
    <mergeCell ref="B4:J4"/>
    <mergeCell ref="B16:F16"/>
    <mergeCell ref="B1:J1"/>
    <mergeCell ref="B2:J2"/>
    <mergeCell ref="B3:C3"/>
    <mergeCell ref="D3:J3"/>
  </mergeCells>
  <hyperlinks>
    <hyperlink ref="C11" r:id="rId1" display="http://www.igac.gov.co:10040/wps/wcm/connect/d056bb004206f4ebb0d7beaec2ff1bf2/?MOD=AJPERES"/>
    <hyperlink ref="C12" r:id="rId2" display="http://www.igac.gov.co:10040/wps/wcm/connect/42b0b5004206f557b0dfbeaec2ff1bf2/?MOD=AJPERES"/>
    <hyperlink ref="C13" r:id="rId3" display="http://www.igac.gov.co:10040/wps/wcm/connect/cfee1b004206f5e4b0e7beaec2ff1bf2/?MOD=AJPERES"/>
    <hyperlink ref="C7" r:id="rId4" display="Realizar los avalúos administrativos y IVP de bienes inmuebles en el territorio nacional."/>
    <hyperlink ref="C9" r:id="rId5" display="http://www.igac.gov.co:10040/wps/wcm/connect/6dff9c804206f3bdb0c7beaec2ff1bf2/?MOD=AJPERES"/>
    <hyperlink ref="C10" r:id="rId6" display="Elaboración de Estudios  Geográficos."/>
    <hyperlink ref="C15" r:id="rId7" display="Investigación en sensores remotos y sistemas de información geográfica. "/>
    <hyperlink ref="C8" r:id="rId8" display="http://www.igac.gov.co:10040/wps/wcm/connect/02c1b6004206f33cb0bebeaec2ff1bf2/?MOD=AJPERES"/>
    <hyperlink ref="C14" r:id="rId9" display="http://www.igac.gov.co:10040/wps/wcm/connect/a46243804206f66bb0efbeaec2ff1bf2/?MOD=AJPERES"/>
    <hyperlink ref="C6" r:id="rId10" display="Generación  de  información  catastral, interrelación catastro-registro e implementación del SNC."/>
  </hyperlinks>
  <printOptions horizontalCentered="1" verticalCentered="1"/>
  <pageMargins left="0" right="0" top="0" bottom="0" header="0" footer="0"/>
  <pageSetup horizontalDpi="600" verticalDpi="600" orientation="landscape" scale="60" r:id="rId11"/>
</worksheet>
</file>

<file path=xl/worksheets/sheet3.xml><?xml version="1.0" encoding="utf-8"?>
<worksheet xmlns="http://schemas.openxmlformats.org/spreadsheetml/2006/main" xmlns:r="http://schemas.openxmlformats.org/officeDocument/2006/relationships">
  <dimension ref="A1:Q9"/>
  <sheetViews>
    <sheetView showZeros="0" zoomScale="80" zoomScaleNormal="80" zoomScalePageLayoutView="0" workbookViewId="0" topLeftCell="A1">
      <pane ySplit="5" topLeftCell="A7" activePane="bottomLeft" state="frozen"/>
      <selection pane="topLeft" activeCell="A1" sqref="A1"/>
      <selection pane="bottomLeft" activeCell="C8" sqref="C8"/>
    </sheetView>
  </sheetViews>
  <sheetFormatPr defaultColWidth="11.421875" defaultRowHeight="15"/>
  <cols>
    <col min="1" max="1" width="21.57421875" style="3" customWidth="1"/>
    <col min="2" max="2" width="6.7109375" style="6" customWidth="1"/>
    <col min="3" max="3" width="28.421875" style="3" customWidth="1"/>
    <col min="4" max="4" width="15.140625" style="6" customWidth="1"/>
    <col min="5" max="5" width="41.140625" style="3" customWidth="1"/>
    <col min="6" max="6" width="83.8515625" style="3" customWidth="1"/>
    <col min="7" max="7" width="10.00390625" style="10" bestFit="1" customWidth="1"/>
    <col min="8" max="8" width="15.57421875" style="9" customWidth="1"/>
    <col min="9" max="9" width="12.7109375" style="9" customWidth="1"/>
    <col min="10" max="10" width="14.8515625" style="3" customWidth="1"/>
    <col min="11" max="11" width="11.421875" style="3" customWidth="1"/>
    <col min="12" max="12" width="12.8515625" style="3" bestFit="1" customWidth="1"/>
    <col min="13" max="15" width="11.421875" style="3" customWidth="1"/>
    <col min="16" max="16" width="12.8515625" style="3" bestFit="1" customWidth="1"/>
    <col min="17" max="16384" width="11.421875" style="3" customWidth="1"/>
  </cols>
  <sheetData>
    <row r="1" spans="2:12" ht="15.75">
      <c r="B1" s="143" t="str">
        <f>'PAA 2017'!B1:I1</f>
        <v>INSTITUTO GEOGRÁFICO AGUSTÍN CODAZZI</v>
      </c>
      <c r="C1" s="143"/>
      <c r="D1" s="143"/>
      <c r="E1" s="143"/>
      <c r="F1" s="143"/>
      <c r="G1" s="143"/>
      <c r="H1" s="143"/>
      <c r="I1" s="143"/>
      <c r="J1" s="143"/>
      <c r="L1" s="4"/>
    </row>
    <row r="2" spans="2:10" ht="15.75">
      <c r="B2" s="143" t="str">
        <f>'PAA 2017'!B2:I2</f>
        <v>Consolidado del  avance de las metas programadas por políticas del Plan de Acción Anual 2017</v>
      </c>
      <c r="C2" s="143"/>
      <c r="D2" s="143"/>
      <c r="E2" s="143"/>
      <c r="F2" s="143"/>
      <c r="G2" s="143"/>
      <c r="H2" s="143"/>
      <c r="I2" s="143"/>
      <c r="J2" s="143"/>
    </row>
    <row r="3" spans="2:16" s="31" customFormat="1" ht="19.5" customHeight="1">
      <c r="B3" s="148" t="str">
        <f>'POLITICA 1'!B3:C3</f>
        <v>POLITICA</v>
      </c>
      <c r="C3" s="148"/>
      <c r="D3" s="149" t="str">
        <f>+'[1]POLITICA 2'!$D$3:$J$3</f>
        <v>2. Transparencia, Participación y Servicio al Ciudadano 
</v>
      </c>
      <c r="E3" s="150"/>
      <c r="F3" s="150"/>
      <c r="G3" s="150"/>
      <c r="H3" s="150"/>
      <c r="I3" s="150"/>
      <c r="J3" s="150"/>
      <c r="P3" s="32"/>
    </row>
    <row r="4" spans="2:16" ht="28.5" customHeight="1" thickBot="1">
      <c r="B4" s="140" t="str">
        <f>+'PAA 2017'!B3:I3</f>
        <v>Corte a 30 de Junio de 2017</v>
      </c>
      <c r="C4" s="140"/>
      <c r="D4" s="140"/>
      <c r="E4" s="140"/>
      <c r="F4" s="140"/>
      <c r="G4" s="140"/>
      <c r="H4" s="140"/>
      <c r="I4" s="140"/>
      <c r="J4" s="140"/>
      <c r="P4" s="4"/>
    </row>
    <row r="5" spans="1:11" ht="51.75" customHeight="1" thickBot="1">
      <c r="A5" s="81" t="s">
        <v>23</v>
      </c>
      <c r="B5" s="88" t="s">
        <v>5</v>
      </c>
      <c r="C5" s="88" t="s">
        <v>22</v>
      </c>
      <c r="D5" s="80" t="s">
        <v>9</v>
      </c>
      <c r="E5" s="23" t="s">
        <v>6</v>
      </c>
      <c r="F5" s="23" t="s">
        <v>7</v>
      </c>
      <c r="G5" s="24" t="s">
        <v>1</v>
      </c>
      <c r="H5" s="25" t="s">
        <v>2</v>
      </c>
      <c r="I5" s="26" t="s">
        <v>3</v>
      </c>
      <c r="J5" s="26" t="s">
        <v>4</v>
      </c>
      <c r="K5" s="8"/>
    </row>
    <row r="6" spans="1:11" ht="300" customHeight="1">
      <c r="A6" s="103" t="s">
        <v>33</v>
      </c>
      <c r="B6" s="125" t="s">
        <v>46</v>
      </c>
      <c r="C6" s="121" t="str">
        <f>+'[2]POLITICA 2'!$C$7</f>
        <v>Plan integral de difusión, promoción y mercadeo de productos y servicios geográficos del IGAC</v>
      </c>
      <c r="D6" s="118" t="str">
        <f>'[5]POLITICA 2'!$D$7</f>
        <v>Oficina de Difusión y Mercadeo</v>
      </c>
      <c r="E6" s="60" t="str">
        <f>'[8]POLITICA 2'!$E$7</f>
        <v>Participación en 5 ferias y/o eventos, entrega de 2500 cartillas, conservación de 100 publicaciones, visitas a 2100 clientes del Igac a nivel nacional.</v>
      </c>
      <c r="F6" s="64" t="str">
        <f>'[8]POLITICA 2'!$F$7</f>
        <v>1. ACTV 1: Durante el mes de Junio, El día 8 de Junio en la Ciudad de Montería, en las instalaciones de la Secretaria de Cultura y Turismo, el IGAC realizó exhibición del stand Institucional y se ofrecieron las publicaciones y servicios del Instituto, dando cumpliimento satisfactorio del 100%  de avance programado para el periodo.
2. ACTV. 2: Durante el mes de Junio se gestionó lo correspondiente al proceso de ofertas para aportar lo correspondiente al proceso de Contratación No. 1214 de 2017 , cuyo objeto consiste en  “PRESTACIÓN DE SERVICIOS DE RESTAURACIÓN Y ENCUADERNACIÓN DE LIBRO DE LA BIBLIOTECA DEL IGAC”, y de acuerdo con el reporte del SECOP II se encuentra en Fase: presentación de ofertas, Estado: Proceso en evaluación y observaciones, lo que representa un avance de ejecución del 10%, es decir presenta cumplimiento del 100% de la programación de la meta del periodo.
3. ACTV. 3:  Durante el mes de Junio, se realizaron 230 visitas comerciales para la difusión, divulgación y comercialización de los productos y servicios del IGAC en las ciudades de Bogotá D.C, Atlántico, Córdoba, Magdalena, Meta, Nariño, Norte de Santander, Quindío, Risaralda, Sucre y  Valle, visitas que representan el 10,95%  de avance de ejecución,  con respecto al 10,90% programado, dando cumplimiento satisfactorio a la meta del periodo.
4, ACTV. 4:  Durante el mes de Junio, no se realizó entrega de cartillas del IGAC a estudiantes de instituciones educativas, para el mes de Julio se realizará la entrega de cartillas correspondiente a los dos meses.
5. ACTV. 5: El dato correspondiente a las ventas realizadas por el IGAC durante el mes de Junio en Sede central corresponde a la suma de $218,304,296,oo sin iva y total de ventas del IGAC incluido el valor de las ventas en las Direcciones Territoriales de $699.739.262,oo es decir se alcanzó un cumplimiento del  7,64%  con respecto al  8,75%  programado para el periodo. (Ver informe de ventas Junio 2017)
</v>
      </c>
      <c r="G6" s="65">
        <f>+'[3]POLITICA 2'!$G$7</f>
        <v>0.3333</v>
      </c>
      <c r="H6" s="65">
        <f>'[8]POLITICA 2'!$H$7</f>
        <v>0.4405800000000001</v>
      </c>
      <c r="I6" s="65">
        <f>'[8]POLITICA 2'!$I$7</f>
        <v>0.41977</v>
      </c>
      <c r="J6" s="71">
        <f>IF(I6=0,"",I6/H6)</f>
        <v>0.9527668073902581</v>
      </c>
      <c r="K6" s="12"/>
    </row>
    <row r="7" spans="1:17" ht="393" customHeight="1">
      <c r="A7" s="101" t="s">
        <v>65</v>
      </c>
      <c r="B7" s="125" t="s">
        <v>47</v>
      </c>
      <c r="C7" s="121" t="s">
        <v>11</v>
      </c>
      <c r="D7" s="124" t="str">
        <f>'[5]POLITICA 2'!$D$16</f>
        <v>Oficina de Difusión y Mercadeo</v>
      </c>
      <c r="E7" s="60" t="str">
        <f>'[6]POLITICA 2'!$E$16</f>
        <v>Implementar la estrategia de comunicación interna y externa para dar cumplimiento a lo establecido en el Plan de Comunicaciones 2017</v>
      </c>
      <c r="F7" s="70" t="str">
        <f>'[8]POLITICA 2'!$F$16</f>
        <v>Con corte al mes de junio, las actividades presentan un avance de cumplimiento del 8,33% para el periodo, es decir el 100% de lo programado para cada una de las actividades programdas. Desde el GIT de Comunicaciones se implementaron y ejecutaron las siguientes acciones para las respectivas actividades así: ACT. 1: Divulgar información a los servidores del IGAC, a través de las herramientas de comunicación interna del Instituto. A través de las diferentes herramientas de comunicación interna del IGAC establecidas en el Plan de Comunicaciones, durante el mes de Junio se realizó de manera permanente y oportuna la socialización y divulgación de información de interés para los servidores del Instituto, las cuales presentan los siguientes resultados: IGACNET: se realizó la publicación de 55 notas informativas en el home, noticias del día, lo que está pasando y en el link de Olimpiadas 2017. CORREO INTERNO: A través del correo de comunicación interna se socializaron 39 contenidos temáticos con información de interés para los servidores del Instituto. PANTALLAS DIGITALES: se divulgaron 67 mensajes informativos relacionados con comunicados de prensa, noticias, eventos, campañas, avisos generales de interés, productos y servicios del IGAC, novedades de contratación, entre otros. BOLETINES VIRTUALES: se diseñaron y socializaron 4 Boletines Mi IGAC y 11 boletines virtuales, con notas internas de interés que fueron divulgados a través del correo Interno a los servidores del IGAC, se socializaron eventos organizados o en los que participó el IGAC, información interna, celebraciones y reconocimientos a la labor de los equipos de trabajo, monitoreo de medios, noticias y en general información sobre el IGAC.  CONTENIDOS PARA PAGINA WEB: Se realizó la producción de 63 contenidos temáticos para ser socializados y divulgados a través de la Página Web institucional, que dan cuenta sobre la gestión, resultados y actividades realizadas por el IGAC. CAMPAÑAS INTERNAS: Se realizó el diseño de nuevas piezas divulgativas sobre la campaña interna de Seguridad y Salud en el Trabajo",  a través de la cual se sensibiliza a los servidores del IGAC sobre la importancia de minimizar los accidentes de trabajo y enfermedades laborales, con el propósito de proteger la seguridad y salud de los funcionarios y contratistas del Instituto. DISEÑO: Se realizó el diseño y producción de 80 piezas de comunicaciones a través de las cuales se informó sobre temas internos  y externos relacionados con la gestión del IGAC.  MATERIAL AUDIOVISUAL: Se realizó la preproducción, producción y edición de 6 videos institucionales los cuales fueron publicados a través de las diferentes herramientas de comunicación del Instituto.  ACT. 2:  La actividad "Publicar contenidos temáticos e información sobre la gestión y actividades del IGAC, a través de las Redes Sociales", presenta un avance satisfactorio de cumplimiento del 8,33% para el periodo. A través de las redes sociales diaria y constantemente se envían mensajes con contenidos temáticos producidos por el IGAC, que permiten interactuar de manera permanente con los usuarios y diferentes grupos de interés, suministrando información relacionada con la gestión, labor misional y actividades lideradas por el Instituto.  A través de La cuenta del Facebook se realizó la publicación de 62 mensajes temáticos,  que permitieron alcanzar 741.778  personas o usuarios de la red, a través de las publicaciones realizadas y sumar 645  nuevos fans, para un total de 67.395  fans en esta red.  A través de la cuenta Institucional del Twitter se divulgaron 585  mensajes temáticos, que permitieron sumar a esta red social 500 nuevos seguidores, para un total de 56.100. Así mismo, a través del Canal Institucional de You Tube en donde se publicaron 5 videos con temas institucionales. ACT. 3:  La actividad "Publicar y socializar comunicados de prensa sobre el IGAC, que permitan generar registros informativos en medios de comunicación" presenta para el periodo un avance del 8,33%, se realizó de manera permanente y oportuna la divulgación de contenidos temáticos sobre la gestión y actividades del IGAC las cuales presentan los siguientes resultados. Se realizó la redacción de 41 comunicados de prensa, lo que permitió generar 1,554 registros informativos en diferentes medios de comunicación a nivel local y regional, que dan cuenta que la gestión realizada por el instituto en temas de catastro, geografía, cartografía, agrología, geodesia, entre otros. Los temas más publicados por los medios de comunicación corresponden a: El IGAC publicó mapa de donde Belén de Bajirá aparece en el Chocó, Belén de Bajirá en general y Ganadería en Colombia</v>
      </c>
      <c r="G7" s="65">
        <f>+'[3]POLITICA 2'!$G$16</f>
        <v>0.3334</v>
      </c>
      <c r="H7" s="65">
        <f>'[8]POLITICA 2'!$H$16</f>
        <v>0.4998</v>
      </c>
      <c r="I7" s="65">
        <f>'[8]POLITICA 2'!$I$16</f>
        <v>0.4998</v>
      </c>
      <c r="J7" s="66">
        <f>IF(I7=0,"",I7/H7)</f>
        <v>1</v>
      </c>
      <c r="M7" s="4"/>
      <c r="N7" s="4"/>
      <c r="O7" s="5"/>
      <c r="P7" s="4"/>
      <c r="Q7" s="5"/>
    </row>
    <row r="8" spans="1:17" ht="120" customHeight="1">
      <c r="A8" s="102" t="s">
        <v>65</v>
      </c>
      <c r="B8" s="125" t="s">
        <v>48</v>
      </c>
      <c r="C8" s="121" t="str">
        <f>'[6]POLITICA 2'!$C$24</f>
        <v>Fortalecimiento del Servicio al Ciudadano</v>
      </c>
      <c r="D8" s="118" t="str">
        <f>'[5]POLITICA 2'!$D$24</f>
        <v>Secretaría General</v>
      </c>
      <c r="E8" s="60" t="str">
        <f>'[6]POLITICA 2'!$E$24</f>
        <v>Lograr la satisfacción de los usuarios del IGAC en un 88%.
Medir la oportunidad del 100% de las PQR de la vigencia.
Formular 1 programa de servicio al ciudadano.</v>
      </c>
      <c r="F8" s="64" t="str">
        <f>'[8]POLITICA 2'!$F$24</f>
        <v>1. Se aplica la encuesta de percepción y satisfacción para el primer semestre 2017.2. Sensibilización a nivel nacional mediante video conferencias frente a los protocolos de atención que afriman la calidad y cordialidad en la atención al ciudadano por parte de los servidores publicos. 3. Videoconferencias y  correos electrónicos  a las direcciones territoriales para el seguimiento y control de las pqrds del año 2016 y compromisos 2017. 4. Elaboración y documentación del modelo de gestión publica del servicio al ciudadano relacionada con los requerimientos que debe cumplir la entidad a partir del CONPES 3785 de 2013.  5.Mesa de trabajo para el Rediseño del informe Servicio al Ciudadano y PQRD con el GIT Servicio al Ciudadano.</v>
      </c>
      <c r="G8" s="65">
        <f>+'[3]POLITICA 2'!$G$24</f>
        <v>0.3333</v>
      </c>
      <c r="H8" s="65">
        <f>'[8]POLITICA 2'!$H$24</f>
        <v>0.3915</v>
      </c>
      <c r="I8" s="65">
        <f>'[8]POLITICA 2'!$I$24</f>
        <v>0.39234</v>
      </c>
      <c r="J8" s="73">
        <f>'[6]POLITICA 2'!$J$24</f>
        <v>1</v>
      </c>
      <c r="M8" s="4"/>
      <c r="N8" s="4"/>
      <c r="O8" s="5"/>
      <c r="P8" s="4"/>
      <c r="Q8" s="5"/>
    </row>
    <row r="9" spans="1:11" ht="45.75" customHeight="1" thickBot="1">
      <c r="A9" s="89"/>
      <c r="B9" s="146" t="s">
        <v>8</v>
      </c>
      <c r="C9" s="147"/>
      <c r="D9" s="147"/>
      <c r="E9" s="147"/>
      <c r="F9" s="147"/>
      <c r="G9" s="15">
        <f>+G6+G7+G8</f>
        <v>1</v>
      </c>
      <c r="H9" s="15">
        <f>+G6*H6+G7*H7+G8*H8</f>
        <v>0.443965584</v>
      </c>
      <c r="I9" s="15">
        <f>+G6*I6+G7*I7+G8*I8</f>
        <v>0.437309583</v>
      </c>
      <c r="J9" s="17">
        <f>IF(I9=0,"",I9/H9)</f>
        <v>0.9850078446621213</v>
      </c>
      <c r="K9" s="8"/>
    </row>
  </sheetData>
  <sheetProtection/>
  <mergeCells count="6">
    <mergeCell ref="B9:F9"/>
    <mergeCell ref="B1:J1"/>
    <mergeCell ref="B2:J2"/>
    <mergeCell ref="B3:C3"/>
    <mergeCell ref="D3:J3"/>
    <mergeCell ref="B4:J4"/>
  </mergeCells>
  <hyperlinks>
    <hyperlink ref="C6" r:id="rId1" display="http://www.igac.gov.co:10040/wps/wcm/connect/e515a6004206f7acb0ffbeaec2ff1bf2/?MOD=AJPERES"/>
    <hyperlink ref="C7" r:id="rId2" display="Diseño e implementación del Plan de Comunicaciones "/>
    <hyperlink ref="C8" r:id="rId3" display="http://www.igac.gov.co:10040/wps/wcm/connect/380262804206f86cb10fbfaec2ff1bf2/?MOD=AJPERES"/>
  </hyperlinks>
  <printOptions horizontalCentered="1"/>
  <pageMargins left="0" right="0" top="0.5905511811023623" bottom="0" header="0" footer="0"/>
  <pageSetup horizontalDpi="600" verticalDpi="600" orientation="landscape" scale="50" r:id="rId4"/>
</worksheet>
</file>

<file path=xl/worksheets/sheet4.xml><?xml version="1.0" encoding="utf-8"?>
<worksheet xmlns="http://schemas.openxmlformats.org/spreadsheetml/2006/main" xmlns:r="http://schemas.openxmlformats.org/officeDocument/2006/relationships">
  <dimension ref="A1:K8"/>
  <sheetViews>
    <sheetView zoomScale="80" zoomScaleNormal="80" zoomScalePageLayoutView="0" workbookViewId="0" topLeftCell="A1">
      <selection activeCell="C7" sqref="C7"/>
    </sheetView>
  </sheetViews>
  <sheetFormatPr defaultColWidth="11.421875" defaultRowHeight="15"/>
  <cols>
    <col min="1" max="1" width="18.57421875" style="3" customWidth="1"/>
    <col min="2" max="2" width="7.28125" style="6" customWidth="1"/>
    <col min="3" max="3" width="22.28125" style="3" customWidth="1"/>
    <col min="4" max="4" width="13.28125" style="6" customWidth="1"/>
    <col min="5" max="5" width="41.140625" style="3" customWidth="1"/>
    <col min="6" max="6" width="83.8515625" style="6" customWidth="1"/>
    <col min="7" max="7" width="10.00390625" style="10" bestFit="1" customWidth="1"/>
    <col min="8" max="9" width="12.7109375" style="9" customWidth="1"/>
    <col min="10" max="10" width="13.7109375" style="3" customWidth="1"/>
    <col min="11" max="16384" width="11.421875" style="3" customWidth="1"/>
  </cols>
  <sheetData>
    <row r="1" spans="2:10" ht="15.75">
      <c r="B1" s="143" t="str">
        <f>'PAA 2017'!B1:I1</f>
        <v>INSTITUTO GEOGRÁFICO AGUSTÍN CODAZZI</v>
      </c>
      <c r="C1" s="143"/>
      <c r="D1" s="143"/>
      <c r="E1" s="143"/>
      <c r="F1" s="143"/>
      <c r="G1" s="143"/>
      <c r="H1" s="143"/>
      <c r="I1" s="143"/>
      <c r="J1" s="143"/>
    </row>
    <row r="2" spans="2:10" ht="15.75">
      <c r="B2" s="143" t="str">
        <f>'PAA 2017'!B2:I2</f>
        <v>Consolidado del  avance de las metas programadas por políticas del Plan de Acción Anual 2017</v>
      </c>
      <c r="C2" s="143"/>
      <c r="D2" s="143"/>
      <c r="E2" s="143"/>
      <c r="F2" s="143"/>
      <c r="G2" s="143"/>
      <c r="H2" s="143"/>
      <c r="I2" s="143"/>
      <c r="J2" s="143"/>
    </row>
    <row r="3" spans="2:10" ht="15.75">
      <c r="B3" s="153"/>
      <c r="C3" s="153"/>
      <c r="D3" s="154"/>
      <c r="E3" s="154"/>
      <c r="F3" s="154"/>
      <c r="G3" s="154"/>
      <c r="H3" s="154"/>
      <c r="I3" s="154"/>
      <c r="J3" s="154"/>
    </row>
    <row r="4" spans="2:10" s="37" customFormat="1" ht="22.5" customHeight="1">
      <c r="B4" s="155" t="str">
        <f>'POLITICA 1'!B3:C3</f>
        <v>POLITICA</v>
      </c>
      <c r="C4" s="155"/>
      <c r="D4" s="156" t="str">
        <f>+'[1]POLITICA 3'!$D$3:$J$3</f>
        <v>3. Gestión del Talento Humano
</v>
      </c>
      <c r="E4" s="156"/>
      <c r="F4" s="156"/>
      <c r="G4" s="156"/>
      <c r="H4" s="156"/>
      <c r="I4" s="156"/>
      <c r="J4" s="156"/>
    </row>
    <row r="5" spans="2:10" ht="16.5" thickBot="1">
      <c r="B5" s="140" t="str">
        <f>+'PAA 2017'!B3:I3</f>
        <v>Corte a 30 de Junio de 2017</v>
      </c>
      <c r="C5" s="140"/>
      <c r="D5" s="140"/>
      <c r="E5" s="140"/>
      <c r="F5" s="140"/>
      <c r="G5" s="140"/>
      <c r="H5" s="140"/>
      <c r="I5" s="140"/>
      <c r="J5" s="140"/>
    </row>
    <row r="6" spans="1:11" ht="40.5" customHeight="1" thickBot="1">
      <c r="A6" s="81" t="s">
        <v>23</v>
      </c>
      <c r="B6" s="18" t="s">
        <v>5</v>
      </c>
      <c r="C6" s="19" t="s">
        <v>22</v>
      </c>
      <c r="D6" s="19" t="s">
        <v>9</v>
      </c>
      <c r="E6" s="19" t="s">
        <v>6</v>
      </c>
      <c r="F6" s="19" t="s">
        <v>7</v>
      </c>
      <c r="G6" s="20" t="s">
        <v>1</v>
      </c>
      <c r="H6" s="21" t="s">
        <v>2</v>
      </c>
      <c r="I6" s="22" t="s">
        <v>3</v>
      </c>
      <c r="J6" s="22" t="s">
        <v>4</v>
      </c>
      <c r="K6" s="8"/>
    </row>
    <row r="7" spans="1:11" ht="169.5" customHeight="1">
      <c r="A7" s="100" t="s">
        <v>34</v>
      </c>
      <c r="B7" s="90" t="s">
        <v>49</v>
      </c>
      <c r="C7" s="72" t="s">
        <v>70</v>
      </c>
      <c r="D7" s="74" t="str">
        <f>+'[2]POLITICA 3'!$D$6</f>
        <v>Secretaría General</v>
      </c>
      <c r="E7" s="74" t="str">
        <f>'[6]POLITICA 3'!$E$6</f>
        <v>Capacitar por lo menos el 10% de los funcionarios de las Direcciones Territoriales, conforme al Plan Institucional de Capacitación.
Mantener la satisfacción de los funcionarios en las actividades de Bienestar Social sobre el 80%
Implementar 1 Sistema de Gestión de Seguridad y Salud en el Trabajo.</v>
      </c>
      <c r="F7" s="74" t="str">
        <f>'[8]POLITICA 3'!$F$6</f>
        <v>Capacitación: A pesar de que no se ejecutaron dos eventos en las fechas programadas, se han adelantado acciones para su realización y las razones del incumplimiento dependen de los tiempos de terceros.
Incentivos: Se solicitó la información para el reconocimiento por desempeño laboral.
Bienestar: Se realizaron actividades en el área de protección y servicios sociales (actividades pro-olimpiadas, olimpiadas, torneo de voleibol, rumba, día de la secretaria, mensajes de cumpleaños y reconocimiento de profesiones, feria de servicios turismo, educación no formal, vivienda) y calidad de vida laboral (tarde de café y asesoría en materia pensional).</v>
      </c>
      <c r="G7" s="75">
        <f>+'[3]POLITICA 3'!$G$6</f>
        <v>1</v>
      </c>
      <c r="H7" s="75">
        <f>'[8]POLITICA 3'!$H$6</f>
        <v>0.4568</v>
      </c>
      <c r="I7" s="75">
        <f>'[8]POLITICA 3'!$I$6</f>
        <v>0.4556</v>
      </c>
      <c r="J7" s="63">
        <f>IF(I7=0,"",I7/H7)</f>
        <v>0.9973730297723293</v>
      </c>
      <c r="K7" s="12"/>
    </row>
    <row r="8" spans="1:11" ht="32.25" customHeight="1" thickBot="1">
      <c r="A8" s="83"/>
      <c r="B8" s="151" t="s">
        <v>8</v>
      </c>
      <c r="C8" s="151"/>
      <c r="D8" s="151"/>
      <c r="E8" s="151"/>
      <c r="F8" s="152"/>
      <c r="G8" s="15">
        <f>G7</f>
        <v>1</v>
      </c>
      <c r="H8" s="15">
        <f>G7*H7</f>
        <v>0.4568</v>
      </c>
      <c r="I8" s="15">
        <f>G7*I7</f>
        <v>0.4556</v>
      </c>
      <c r="J8" s="17">
        <f>I8/H8</f>
        <v>0.9973730297723293</v>
      </c>
      <c r="K8" s="8"/>
    </row>
  </sheetData>
  <sheetProtection/>
  <mergeCells count="8">
    <mergeCell ref="B5:J5"/>
    <mergeCell ref="B8:F8"/>
    <mergeCell ref="B1:J1"/>
    <mergeCell ref="B2:J2"/>
    <mergeCell ref="B3:C3"/>
    <mergeCell ref="D3:J3"/>
    <mergeCell ref="B4:C4"/>
    <mergeCell ref="D4:J4"/>
  </mergeCells>
  <hyperlinks>
    <hyperlink ref="C7" r:id="rId1" display="Desarrollo de los planes de Talento Humano"/>
  </hyperlinks>
  <printOptions horizontalCentered="1"/>
  <pageMargins left="0" right="0" top="0.5905511811023623" bottom="0" header="0" footer="0"/>
  <pageSetup horizontalDpi="600" verticalDpi="600" orientation="landscape" scale="61" r:id="rId2"/>
</worksheet>
</file>

<file path=xl/worksheets/sheet5.xml><?xml version="1.0" encoding="utf-8"?>
<worksheet xmlns="http://schemas.openxmlformats.org/spreadsheetml/2006/main" xmlns:r="http://schemas.openxmlformats.org/officeDocument/2006/relationships">
  <dimension ref="A1:K13"/>
  <sheetViews>
    <sheetView showZeros="0" zoomScale="80" zoomScaleNormal="80" zoomScalePageLayoutView="0" workbookViewId="0" topLeftCell="A1">
      <pane ySplit="5" topLeftCell="A12" activePane="bottomLeft" state="frozen"/>
      <selection pane="topLeft" activeCell="A1" sqref="A1"/>
      <selection pane="bottomLeft" activeCell="C12" sqref="C12"/>
    </sheetView>
  </sheetViews>
  <sheetFormatPr defaultColWidth="11.421875" defaultRowHeight="15"/>
  <cols>
    <col min="1" max="1" width="18.28125" style="3" customWidth="1"/>
    <col min="2" max="2" width="6.8515625" style="6" customWidth="1"/>
    <col min="3" max="3" width="24.421875" style="3" customWidth="1"/>
    <col min="4" max="4" width="18.140625" style="11" customWidth="1"/>
    <col min="5" max="5" width="41.140625" style="3" customWidth="1"/>
    <col min="6" max="6" width="83.8515625" style="3" customWidth="1"/>
    <col min="7" max="7" width="10.00390625" style="10" bestFit="1" customWidth="1"/>
    <col min="8" max="8" width="15.7109375" style="9" customWidth="1"/>
    <col min="9" max="9" width="15.00390625" style="9" customWidth="1"/>
    <col min="10" max="10" width="15.57421875" style="3" customWidth="1"/>
    <col min="11" max="16384" width="11.421875" style="3" customWidth="1"/>
  </cols>
  <sheetData>
    <row r="1" spans="2:10" ht="20.25" customHeight="1">
      <c r="B1" s="158" t="str">
        <f>'PAA 2017'!B1:I1</f>
        <v>INSTITUTO GEOGRÁFICO AGUSTÍN CODAZZI</v>
      </c>
      <c r="C1" s="158"/>
      <c r="D1" s="158"/>
      <c r="E1" s="158"/>
      <c r="F1" s="158"/>
      <c r="G1" s="158"/>
      <c r="H1" s="158"/>
      <c r="I1" s="158"/>
      <c r="J1" s="158"/>
    </row>
    <row r="2" spans="2:10" ht="18">
      <c r="B2" s="158" t="str">
        <f>'PAA 2017'!B2:I2</f>
        <v>Consolidado del  avance de las metas programadas por políticas del Plan de Acción Anual 2017</v>
      </c>
      <c r="C2" s="158"/>
      <c r="D2" s="158"/>
      <c r="E2" s="158"/>
      <c r="F2" s="158"/>
      <c r="G2" s="158"/>
      <c r="H2" s="158"/>
      <c r="I2" s="158"/>
      <c r="J2" s="158"/>
    </row>
    <row r="3" spans="2:10" s="30" customFormat="1" ht="16.5" customHeight="1">
      <c r="B3" s="159" t="str">
        <f>'POLITICA 1'!B3:C3</f>
        <v>POLITICA</v>
      </c>
      <c r="C3" s="159"/>
      <c r="D3" s="160" t="str">
        <f>+'[1]POLITICA 4'!$D$3:$J$3</f>
        <v>4. Eficiencia Administrativa
</v>
      </c>
      <c r="E3" s="160"/>
      <c r="F3" s="160"/>
      <c r="G3" s="160"/>
      <c r="H3" s="160"/>
      <c r="I3" s="160"/>
      <c r="J3" s="160"/>
    </row>
    <row r="4" spans="2:10" ht="15.75" customHeight="1" thickBot="1">
      <c r="B4" s="140" t="str">
        <f>+'PAA 2017'!B3:I3</f>
        <v>Corte a 30 de Junio de 2017</v>
      </c>
      <c r="C4" s="140"/>
      <c r="D4" s="140"/>
      <c r="E4" s="140"/>
      <c r="F4" s="140"/>
      <c r="G4" s="140"/>
      <c r="H4" s="140"/>
      <c r="I4" s="140"/>
      <c r="J4" s="140"/>
    </row>
    <row r="5" spans="1:11" ht="42.75" customHeight="1" thickBot="1">
      <c r="A5" s="81" t="s">
        <v>23</v>
      </c>
      <c r="B5" s="111" t="s">
        <v>5</v>
      </c>
      <c r="C5" s="88" t="s">
        <v>22</v>
      </c>
      <c r="D5" s="80" t="s">
        <v>9</v>
      </c>
      <c r="E5" s="23" t="s">
        <v>6</v>
      </c>
      <c r="F5" s="23" t="s">
        <v>7</v>
      </c>
      <c r="G5" s="24" t="s">
        <v>1</v>
      </c>
      <c r="H5" s="25" t="s">
        <v>2</v>
      </c>
      <c r="I5" s="26" t="s">
        <v>3</v>
      </c>
      <c r="J5" s="26" t="s">
        <v>4</v>
      </c>
      <c r="K5" s="8"/>
    </row>
    <row r="6" spans="1:11" ht="279.75" customHeight="1">
      <c r="A6" s="100" t="s">
        <v>65</v>
      </c>
      <c r="B6" s="112" t="s">
        <v>50</v>
      </c>
      <c r="C6" s="121" t="s">
        <v>12</v>
      </c>
      <c r="D6" s="117" t="str">
        <f>'[5]POLITICA 4'!$D$6</f>
        <v>Oficina de Control Interno</v>
      </c>
      <c r="E6" s="74" t="str">
        <f>'[8]POLITICA 4'!$E$6</f>
        <v>12 auditorias integrales, 10 de seguimiento, 2 ciclos de auditorias internas de calidad y otros seguimientos</v>
      </c>
      <c r="F6" s="74" t="str">
        <f>'[8]POLITICA 4'!$F$6</f>
        <v>Primer Trimestre: Se realizó auditoría integral a la Territorial Meta, Se programó la auditoría a Talento Humano, pero no se pudo realizar en razón a que no estaba completo el equipo audtor contratista.. Se cumplió con la auditoría de seguimiento de Sucre. Se inicìó la gestiòn con la revisiòn del manual de auditorías al SGI y la revisión de parametros en Sofigac para las auditorías del SGI del 2017. Se cumpliò con el Informe Ejecutivo anual, Control Interno Contable, Informe de Gestión OCI, Seguimiento a 31-12-2016 del Plan Anual de Acción Acuerdos de Gestiòn a 31-12-2016, Informe Pormenorizado de Control Interno, Seguimiento PMCGR a 31-12-2016, Plan Anticorrpción y atención al ciudadano a 31-12-2016, Riesgos de Gestión a 31-12-2016, Certificación EKOGUI, Austeridad del Gasto a 31-12-2016, Autocomisiones a 31-12-2016, 31-01-2016 y 28-02-2016, Sismeg a 31-12-2016, Acpms a 31-12-2016 aplicaitvo ACPM, Ejecuciòn presupuestal a 31-12-2016.
Segundo trimestre se cumplio con las auditorías integrales de Guajira, Caldas, Comunicaciones y Geodesia. Seguimientos de: Plan Anticorrupción y Atención al ciudadano a 31-04-17, PQRDS a 31-12-16, Acciones Sofigac a 30-04-17,  Autocomisiones a 30-03-17, 30-04-17 y 30-05-17, Actas de supervisión del 31-12-16, Implementación NICPS a 28-02-17, SIIF a 28-02-17, Riesgos de gestión a 30-04-17, SNARIV a 31-12-16, PAA a 31-03-17, MIPG a 30-03-17,Atención al Ciudadano, Ejecución presupuestal a 30-03-2017. Están en proceso el seguimiento  SECOP, Austeridad del Gasto Público. Se realizó el 2 comité de mejoramiento el 27-04-17.
Debido que no estaba completo el equipo auditor se reprogramaron las auditorias integral de Comunicaciones para el mes de junio y seguimiento de Talento Humano  para julio. 
No se ha podido cumplir con las auditorías de seguimiento de Norte de Santander y Atlántico, Seguimiento del PDA, Seguimiento NICP.</v>
      </c>
      <c r="G6" s="75">
        <f>'[6]POLITICA 4'!$G$6</f>
        <v>0.1429</v>
      </c>
      <c r="H6" s="75">
        <f>'[8]POLITICA 4'!$H$6</f>
        <v>0.37098000000000003</v>
      </c>
      <c r="I6" s="75">
        <f>'[8]POLITICA 4'!$I$6</f>
        <v>0.28737</v>
      </c>
      <c r="J6" s="71">
        <f aca="true" t="shared" si="0" ref="J6:J12">IF(I6=0,"",I6/H6)</f>
        <v>0.774623968947113</v>
      </c>
      <c r="K6" s="12"/>
    </row>
    <row r="7" spans="1:11" ht="120" customHeight="1">
      <c r="A7" s="100" t="s">
        <v>65</v>
      </c>
      <c r="B7" s="113" t="s">
        <v>51</v>
      </c>
      <c r="C7" s="121" t="s">
        <v>52</v>
      </c>
      <c r="D7" s="118" t="str">
        <f>'[8]POLITICA 4'!$D$16</f>
        <v>Secretaría General</v>
      </c>
      <c r="E7" s="60" t="str">
        <f>'[8]POLITICA 4'!$E$16</f>
        <v>Implementar 5 programas ambientales y estrategias de buenas practicas tendientes a la reduccion del papel; asi como ejecutar el plan de servicios generales.</v>
      </c>
      <c r="F7" s="64" t="str">
        <f>'[8]POLITICA 4'!$F$16</f>
        <v> 1. Se implementan los programas ambientales a nivel nacional de acuerdo a lo programado, resultados mas relevantes; Implementación de la NTC ISO 1400:15 del 95%, registro como acopiadores de llantas en cumplimiento al Decreto 442:2015, reporte de sustitución lumínica ante MINMINAS Resolución 180606:08.  Act. 2. Socialización del SGA y Política Cero Papel a 622 personas a nivel nacional. Act. 3. Se hace monitoreo a los contratos de vigilancia y seguridad privada a nivle nacional y servicio de aseo y cafeteria; se presta apoyo presupuestal a nivel nacional de acuerdo a demanda.</v>
      </c>
      <c r="G7" s="76">
        <f>'[6]POLITICA 4'!$G$16</f>
        <v>0.142857143</v>
      </c>
      <c r="H7" s="76">
        <f>'[8]POLITICA 4'!$H$16</f>
        <v>0.49999999999999994</v>
      </c>
      <c r="I7" s="76">
        <f>'[8]POLITICA 4'!$I$16</f>
        <v>0.49999999999999994</v>
      </c>
      <c r="J7" s="66">
        <f t="shared" si="0"/>
        <v>1</v>
      </c>
      <c r="K7" s="12"/>
    </row>
    <row r="8" spans="1:11" ht="120" customHeight="1">
      <c r="A8" s="100" t="s">
        <v>65</v>
      </c>
      <c r="B8" s="114" t="s">
        <v>53</v>
      </c>
      <c r="C8" s="122" t="s">
        <v>54</v>
      </c>
      <c r="D8" s="119" t="str">
        <f>'[8]POLITICA 4'!$D$20</f>
        <v>Secretaría General</v>
      </c>
      <c r="E8" s="93" t="str">
        <f>'[8]POLITICA 4'!$E$20</f>
        <v>Fase 3: Actualizar una propuesta de modernización institucional, acorde a los nuevos lineamientos de política publica.</v>
      </c>
      <c r="F8" s="94" t="str">
        <f>'[8]POLITICA 4'!$F$20</f>
        <v>1. Se adelantaron 8 talleres temáticos con las áreas, para la consolidación del documento de proyección de Direccionamiento Estratégico de la Reforma del IGAC que fue presentado ante el Director General para la toma de decisiones correspondiente. 2. El documento en mencion presenta un primer acercamiento al modelo de gestión del IGAC en procesos misionales.   3.Se realizó la adecuación de los Grupos Internos de Trabajo de acuerdo con las necesidades institucionales.</v>
      </c>
      <c r="G8" s="95">
        <v>0.1429</v>
      </c>
      <c r="H8" s="95">
        <f>'[8]POLITICA 4'!$H$20</f>
        <v>0.48</v>
      </c>
      <c r="I8" s="95">
        <f>'[8]POLITICA 4'!$I$20</f>
        <v>0.48</v>
      </c>
      <c r="J8" s="66">
        <f t="shared" si="0"/>
        <v>1</v>
      </c>
      <c r="K8" s="12"/>
    </row>
    <row r="9" spans="1:11" ht="120" customHeight="1">
      <c r="A9" s="99" t="s">
        <v>62</v>
      </c>
      <c r="B9" s="115" t="s">
        <v>55</v>
      </c>
      <c r="C9" s="121" t="s">
        <v>56</v>
      </c>
      <c r="D9" s="120" t="str">
        <f>'[8]POLITICA 4'!$D$24</f>
        <v>Secretaría General</v>
      </c>
      <c r="E9" s="86" t="str">
        <f>'[8]POLITICA 4'!$E$24</f>
        <v>Ejecutar 3 planes para el Mantenimiento y/o adecuación a Infraestructura Fisica, equipos y vehiculos.</v>
      </c>
      <c r="F9" s="86" t="str">
        <f>'[8]POLITICA 4'!$F$24</f>
        <v>Actividad 1: Se continuan con las actividades de etapapublicacion en el SECOPII para las obras de: Cesar,control de acceso sede central,  mobilirio a nivel nacional, tolima especificaciones técnicas para obras menores para las DT (bolivar, nariño), avacne del 25%. Actividad 2: Se realiza la consolidación del plan de obras menores para las DT se realizan los traslados de recursos a las sedes. avacne del 25%;  Actividad 3: Se realiza seguimiento y control al SOAT, RTM, horas extras y compensatorios en sede central y se programaron los servicios de transporte en sede central y se relizó seguimiento a la prestación del servicio.</v>
      </c>
      <c r="G9" s="92">
        <v>0.1429</v>
      </c>
      <c r="H9" s="92">
        <f>'[8]POLITICA 4'!$H$24</f>
        <v>0.5</v>
      </c>
      <c r="I9" s="92">
        <f>'[8]POLITICA 4'!$I$24</f>
        <v>0.5</v>
      </c>
      <c r="J9" s="66">
        <f t="shared" si="0"/>
        <v>1</v>
      </c>
      <c r="K9" s="12"/>
    </row>
    <row r="10" spans="1:11" ht="349.5" customHeight="1">
      <c r="A10" s="100" t="s">
        <v>65</v>
      </c>
      <c r="B10" s="116" t="s">
        <v>57</v>
      </c>
      <c r="C10" s="123" t="s">
        <v>59</v>
      </c>
      <c r="D10" s="118" t="str">
        <f>'[8]POLITICA 4'!$D$28</f>
        <v>Secretaría General</v>
      </c>
      <c r="E10" s="60" t="str">
        <f>'[8]POLITICA 4'!$E$28</f>
        <v>Lograr el  77% en la implementación del Programa de Gestión Documental.</v>
      </c>
      <c r="F10" s="60" t="str">
        <f>'[8]POLITICA 4'!$F$28</f>
        <v>OBSERVACIONES DE AVANCE: 1) Se avanzó en un 90% en la consolidación del documento del Programa de Gestión Documental – PGD; y  en un 70% con relación al documento de PINAR. 2) Se expidieron las circulares 15, 18 y 19 de 2017;punteo y alistamiento 73.680 fichas prediales, de siete municipios de la Territorial de Huila: Acevedo, Elías, Isnos, Palestina, Pitalito, Saladoblanco y Timana, para un equivalente de 80,4 ML, los cuales harán parte de la nueva UOC de Pitalito; Se aplicaron procesos archivísticos a 4.350,4 ML de documentación, de los cuales corresponden a la Sede Central un total de 3.679,6 y 670,8 ML de seis Direcciones Territoriales: Cundinamarca, Huila, Nariño, Risaralda (Dos Quebradas y la Virginia), Santander y Valle y tres Unidades Operativas de Catastro: Girardot (municipio Agua de Dios), Leticia y Mocoa. Se han realizado ocho Brigadas Documentales a nivel nacional, en 6 Direcciones Territoriales (Cauca, Cundinamarca, Nariño, Valle, Risaralda  (municipios la Virginia y Dos  Quebradas) y en tres Unidades Operativas de Catastro: Girardot (municipio Agua de Dios), Leticia y Mocoa). En la Sede Central se  efectuaron 14 visitas de Seguimiento, para verificar la aplicación de las Tablas de Retención Documental; Se adelanta el alistamiento, verificación e identificación de más de 67.417 fichas prediales de siete municipios adscritos a la Unidad Operativa de Catastro Aguachica, Cesar, Aguachica,  Gamarra, González, La Gloria, Rio de Oro, San Alberto y San Martin; equivalentes a 134.8 ML.; se firmó contrato para la organización e inventario de las fichas prediales de siete Direcciones Territoriales y sus UOC, las cuales son: Bolívar, Cauca, Cesar, Meta, Sucre, Tolima y Casanare; centralizadas en la Sede Central, las historias laborales de 21 Direcciones Territoriales, equivalentes a 47,4 M.L, de las Territoriales de Atlántico, Bolívar, Boyacá, Caldas, Cauca, Caquetá, Cesar, Córdoba, Cundinamarca, Guajira, Huila, Magdalena, Nariño, Quindío, Norte de Santander, Risaralda, Santander, Meta, Sucre, Tolima y Valle. En cumplimiento de la Circular 36 de 2017; no obstante, previo a la centralización, se expidió la Circular 36 de 2017. Levantamiento de Inventarios únicos documentales en un equivalente a 25.803 registros, de los cuales 5.734 corresponden a rollos de aerofotografías del territorio colombiano y 20.069 a series documentales de conservación total de diferentes dependencias de la entidad. 
En el Archivo Central se atendieron 925 consultas de documentos, correspondiendo en un 90% a historias laborales y en un 10%, a otras Series Documentales, requeridas por la Dirección Territorial de Cundinamarca para los respectivos trámites. Seguimiento al cronograma de transferencias establecido en la circular 18 de 2017 y se recibieron transferencias primarias en el Archivo Central por 18,2 ML, de seis dependencias cuya documentación cumplió el tiempo de retención: (Oficinas Asesoras Jurídica, de Planeación y de Control Interno, así como de los GIT de Desarrollo Organizacional, de Percepción Remota y aplicaciones Geográficas y de Comercialización y Ventas.  Se realizó la publicación de las 39 T.R.D.aprobadas para la Sede Central  en la vigencia 2016, para igual número de oficinas y se avanza en la revisión y/o actualización de las mismas, para armonizarlas con la resolución No. 117 de 2017 que reorganizó los GIT. Se avanza en la actualización de las TRD de las D.T.; sensibilización en 23 dependencias a nivel nacional sobre aplicación de Tablas de Retención Documental y otros procesos archivísticos, con una participación de 136 servidores públicos. Mesa de trabajo en con el AGN y se levantó Inventario Único Documental de 5.734 rollos de aerofotografías; con miras a lograr la declaratoria como BIEN DE INTERES CULTURAL DE CARÁCTER ARCHIVISTICO a la colección de 208.350 aerofotografías del territorio colombiano, del periodo comprendido entre 1935 – 2012. En el mismo sentido, se adelantó limpieza y traslado de las planchas originales del Centro de Información Geográfico a la Sub. de Geografía y Cartografía. Con relación a los Instrumentos de Gestión de la información, se diligencio el cuadro de activos de la información, a partir de las series y sub-series documentales, descritas en TRD, y se encuentra en trámite de revisión, aprobación y publicación.3) Se realizó el Diagnóstico Integral de Conservación (SIC) como base para consolidar el documento del Sistema Integrado de Conservación, el cual registra un avance del 75%, y se actualizaron los siguientes documentos: • Instructivo de “Saneamiento Ambiental”. • Instructivo de “Manejo e intervención de documentos con deterioro físico y/o biológico”. • Ficha de conservación documental. 4) Se realizaron capacitaciones telefónicas constantes del aplicativo CORDIS y de los procesos de Correspondencia.
Envío de informe de Control de Correspondencia a cada Dirección Territorial y Sede Central. Realización de videos del uso y manejo del aplicativo CORDIS dirigido a sus usuarios.
</v>
      </c>
      <c r="G10" s="76">
        <f>'[6]POLITICA 4'!$G$32</f>
        <v>0.142857143</v>
      </c>
      <c r="H10" s="76">
        <f>'[8]POLITICA 4'!$H$28</f>
        <v>0.34709999999999996</v>
      </c>
      <c r="I10" s="76">
        <f>'[8]POLITICA 4'!$I$28</f>
        <v>0.34709999999999996</v>
      </c>
      <c r="J10" s="66">
        <f>IF(I10=0,"",I10/H10)</f>
        <v>1</v>
      </c>
      <c r="K10" s="12"/>
    </row>
    <row r="11" spans="1:11" ht="275.25" customHeight="1">
      <c r="A11" s="100" t="s">
        <v>63</v>
      </c>
      <c r="B11" s="108" t="s">
        <v>58</v>
      </c>
      <c r="C11" s="68" t="s">
        <v>14</v>
      </c>
      <c r="D11" s="60" t="str">
        <f>'[8]POLITICA 4'!$D$33</f>
        <v>Oficina de Informática y Telecomunicaciones</v>
      </c>
      <c r="E11" s="60" t="str">
        <f>'[8]POLITICA 4'!$E$33</f>
        <v>
Establecer la capacidad de arquitectura realizando un proyecto y dando respuesta a los conceptos a demanda. En gestión de proyectos TIC realizar un proyecto de evolución para el sistema SNC, uno para ICDE y uno para servicios web,  dar respuesta a los conceptos de proyectos a demanda.
Establecer la capacidad de Servicios TIC y servicios de Información Geográfica.
Establecer la capacidad de seguridad Informática a partir de la formulación e inicio de la ejecución del plan de acción. En aseguramiento de la calidad se dará respuesta por demanda.
</v>
      </c>
      <c r="F11" s="64" t="str">
        <f>'[8]POLITICA 4'!$F$33</f>
        <v>Elaboración de la versión final de la guia de dirección de proyectos. Elaboración de los formatos: Plan de comunicaciones del proyecto. Matriz de riesgos para proyectos. Identificación de interesados del proyecto. Acta de constitución del proyecto. Estandarización de los reportes para la dirección de proyectos. Generación de informe con el estado actual de los proyectos de TI de la entidad. Gestión de los siguientes proyectos de TI: Google. Kogui. SGS. ODA. Elaboración del proyecto de inversión de la Oficina de Informática 2018-2022. Elaboración del portafolio e iniciativa de proyectos. 
Proyecto SNC- Arquitectura: Entrega de los ambientes de desarrollo y pruebas para el proyecto. Finalización del levantamiento de información de los procesos incluidos en el alcance. Pruebas por parte del proveedor para el mecanismo de convivencia de los gestores de proceso. 
Proyecto ICDE - Arquitectura: Se dio inicio al levantamiento de la arquitectura con la Oficina CIAF y se esta organizando una nueva planeación en conjunto con la dirección general. 
Inicio del levantamiento de los sistemas de información que se encuentran alojados en las plataformas de IT. Elaboración del diseño inicial de la CMDB (Base de datos de configuración). Atención de 4700
 incidencias a nivel nacional. Atención de 550 requerimientos a nivel nacional. Realización de diagnostico en el geoportal. Elaboración de especificaciones de requerimientos para la publicación del geoportal. Revisión de propuesta del sistema geografico misional. Revisión de arquitectura de servicios de información geografica. Reuniones con proveedores para llevar los servicios a la nube para lograr mayor eficiencia. Realización de entrenamientos con ESRI. Elaboración del manual de procedimiento entrega de información. Planeación del piloto de servicios geograficos al interior de la Oficina de Informática
Desarrollo del servicio de historicos catastrales. Entrada en producción del servicio de pagos con tarjeta de credito. Entrada en producción del aplicativo Rinex. Desarrollo del aplicativo de evaluación del desempeño. Desarrollo de encuestas para el centro de información. Ajustes al módulo de contratos de ingreso. Inicio del desarrollo del certificado de clases agrologicas. 
Elaboración del plan de calidad de TI. Diseño de los sub procesos de: Gestión de cambios. Gestión de incidentes. Gestión de acceso. Revisión de los lineamientos de MinTic para la implementación del Modelo de Seguridad y Privacidad de la información en el marco de la Estrategia de Gobierno en Línea. Elaboración del acta de constitución del proyecto para revisión denominado “Planificación  del Sistema de Gestión de Seguridad de la Información – SGSI – Fase 1”. 
Elaboración de la primera versión de los siguientes documentos:
o Metodología de Gestión de activos
o Roles y responsabilidades del SGSI
o Procedimiento de Gestión de activos.
Actualización de los campos de la matriz para el levantamiento de activos de información.
</v>
      </c>
      <c r="G11" s="77">
        <f>'[6]POLITICA 4'!$G$27</f>
        <v>0.142857143</v>
      </c>
      <c r="H11" s="77">
        <f>'[8]POLITICA 4'!$H$33</f>
        <v>0.45</v>
      </c>
      <c r="I11" s="77">
        <f>'[8]POLITICA 4'!$I$33</f>
        <v>0.432</v>
      </c>
      <c r="J11" s="66">
        <f t="shared" si="0"/>
        <v>0.96</v>
      </c>
      <c r="K11" s="12"/>
    </row>
    <row r="12" spans="1:11" ht="408.75" customHeight="1" thickBot="1">
      <c r="A12" s="104" t="s">
        <v>64</v>
      </c>
      <c r="B12" s="91" t="s">
        <v>71</v>
      </c>
      <c r="C12" s="110" t="s">
        <v>60</v>
      </c>
      <c r="D12" s="78" t="str">
        <f>'[8]POLITICA 4'!$D$38</f>
        <v>Oficina Asesora de Planeación</v>
      </c>
      <c r="E12" s="78" t="str">
        <f>'[8]POLITICA 4'!$E$38</f>
        <v>1. Brindar asesoría presupuestal y de gestión de información Institucional
2. Fortalecer y sostener el Sistema de Gestión Iintegrado
3. Fortalecer, dinamizar y asisitir a través de la hoja de ruta 2017-2018 la Cooperación Internacional al Instituto.</v>
      </c>
      <c r="F12" s="78" t="str">
        <f>'[8]POLITICA 4'!$F$38</f>
        <v>El proyecto en el periodo reporta un avance del 53,62% de una meta programada del 53,82%, generando una buena ejecución como consecuencia de los avances en los subproyectos de Cooperación Internacional (44%) y Desarrollo Organizacional (55%) asi como tambien por el cumplimiento de las metas programadas del subproyecto Brindar asesoria presupuestal y de gestión de información institucional (58,80%)
BRINDAR ASESORIA PRESUPUESTAL Y DE GESTIÓN DE INFORMACIÓN INSTITUCIONAL: Al II trimestre se reportaun avance del 59,50% de una meta programada del 60,0% con la ejecucón de las siguientes actividades: se presto asesoria en temas presupuestales y de proyectos a la áreas de sede central y territoriales, se realizaron los informes de seguimiento del SPI y SINERGIA en las plataformas, se subio la información de ejecución presupuetal, se presento el informe consolidado al segundo trimestre de acuerdos de gestión de los gerentes públicos, se termino de manera satisfactoria la entrega a Minhacienda con la programación del anteproyecto de presupuesto 2018  del IGAC, se realizo en conjunto con el DANE la programación del Plan Sectorial de Desarrollo Administrativo 2017 y se presento el informe al II trimestre al DANE del plan institucional de desarrollo administrativo, se publico informe de gestión institucional al 1 semestre-2017 y de igual manera se avanzo en la operación y seguimiento  de los modulos del SOFIGAC tanto en sede central como territorial.
DESARROLLO ORGANIZACIONAL Y SGI: Se brindó acompañamiento metodológico a las dependencias en la sede central y las DT por parte de los profesionales que conforman el GIT Desarrollo Organizacional. Con fecha 24 de abril de 2017 se realizó el segundo comité de Mejoramiento del proceso Mejora Continua. Se acordó con el ente auditor las fechas de las auditorias y se recibieron cotizaciones. Se tiene implementado y se solicitan mejoras a los módulos del SOFIGAC.  Se han implementado las actividades definidas en el diagnóstico para la certificación de la norma de calidad en versión 2015. En el contexto del SGI se brindó acompañamiento metodológico al LNS, SGAmbiental, SGSST y al SGSI, en sus diferentes requerimientos.
COOPERACIÓN INTERNACIONAL: Durante el Segundo Trimestre de la vigencia 2017 el IGAC ha realizado seguimiento a sus proyectos y convenios de cooperación, identificando los compromisos enmarcados realizando la gestión pertinente frente a las afiliaciones. 
Proyectos de Cooperación: Tres proyectos vigentes, todos bajo la subdirección de Catastro con asistencia de USAID.
Convenios vigentes: Catorce convenios vigentes: Cuatro en la Subdirección de Geografía, Tres en la Subdirección de Agrología, Uno por la Subdirección de Catastro y Siete por la Oficina CIAF
Compromisos Identificados Cuatro procesos en negociación referidos de la siguiente forma: Afiliaciones Gestión en 14 afiliaciones
Desde la OAP, se coordinó la reunión de seguimiento de la vigencia 2017 . Ver informe</v>
      </c>
      <c r="G12" s="76">
        <f>'[6]POLITICA 4'!$G$38</f>
        <v>0.142857143</v>
      </c>
      <c r="H12" s="76">
        <f>'[8]POLITICA 4'!$H$38</f>
        <v>0.5741999999999999</v>
      </c>
      <c r="I12" s="76">
        <f>'[8]POLITICA 4'!$I$38</f>
        <v>0.5362</v>
      </c>
      <c r="J12" s="66">
        <f t="shared" si="0"/>
        <v>0.9338209683037271</v>
      </c>
      <c r="K12" s="12"/>
    </row>
    <row r="13" spans="1:11" ht="46.5" customHeight="1" thickBot="1">
      <c r="A13" s="96"/>
      <c r="B13" s="157" t="s">
        <v>8</v>
      </c>
      <c r="C13" s="157"/>
      <c r="D13" s="157"/>
      <c r="E13" s="157"/>
      <c r="F13" s="157"/>
      <c r="G13" s="97">
        <f>'[4]POLITICA 4'!$G$48</f>
        <v>1</v>
      </c>
      <c r="H13" s="15">
        <f>G6*H6+G7*H7+G8*H8+G9*H9+G11*H11+G10*H10+G12*H12</f>
        <v>0.46038361369590003</v>
      </c>
      <c r="I13" s="15">
        <f>G6*I6+G7*I7+G8*I8+G9*I9+G11*I11+G10*I10+G12*I12</f>
        <v>0.4404357446879</v>
      </c>
      <c r="J13" s="17">
        <f>I13/H13</f>
        <v>0.9566712011145202</v>
      </c>
      <c r="K13" s="8"/>
    </row>
  </sheetData>
  <sheetProtection/>
  <mergeCells count="6">
    <mergeCell ref="B4:J4"/>
    <mergeCell ref="B13:F13"/>
    <mergeCell ref="B1:J1"/>
    <mergeCell ref="B2:J2"/>
    <mergeCell ref="B3:C3"/>
    <mergeCell ref="D3:J3"/>
  </mergeCells>
  <hyperlinks>
    <hyperlink ref="C6" r:id="rId1" display="Realizar auditorias integrales, especiales, de calidad y seguimiento a nivel institucional"/>
    <hyperlink ref="C7" r:id="rId2" display="Eficiencia administrativa y cero papel"/>
    <hyperlink ref="C8" r:id="rId3" display="Modernización Institucional (fase III)"/>
    <hyperlink ref="C9" r:id="rId4" display="Renovación y mantenimiento de equipo e infraestructura física del IGAC a nivel nacional "/>
    <hyperlink ref="C12" r:id="rId5" display="Programación y seguimiento a la Gestión Institucional"/>
    <hyperlink ref="C10" r:id="rId6" display="Fortalecimiento y mejora de la gestión documental"/>
    <hyperlink ref="C11" r:id="rId7" display="Conservación, mantenimiento y actualización de la infraestructura teleinformática a nivel nacional."/>
  </hyperlinks>
  <printOptions horizontalCentered="1"/>
  <pageMargins left="0" right="0" top="0.5905511811023623" bottom="0" header="0" footer="0"/>
  <pageSetup horizontalDpi="600" verticalDpi="600" orientation="landscape" scale="60" r:id="rId8"/>
</worksheet>
</file>

<file path=xl/worksheets/sheet6.xml><?xml version="1.0" encoding="utf-8"?>
<worksheet xmlns="http://schemas.openxmlformats.org/spreadsheetml/2006/main" xmlns:r="http://schemas.openxmlformats.org/officeDocument/2006/relationships">
  <dimension ref="A1:K8"/>
  <sheetViews>
    <sheetView showZeros="0" zoomScale="80" zoomScaleNormal="80" zoomScalePageLayoutView="0" workbookViewId="0" topLeftCell="A1">
      <selection activeCell="C7" sqref="C7"/>
    </sheetView>
  </sheetViews>
  <sheetFormatPr defaultColWidth="11.421875" defaultRowHeight="15"/>
  <cols>
    <col min="1" max="1" width="19.140625" style="3" customWidth="1"/>
    <col min="2" max="2" width="6.28125" style="6" customWidth="1"/>
    <col min="3" max="3" width="20.00390625" style="3" customWidth="1"/>
    <col min="4" max="4" width="14.57421875" style="6" customWidth="1"/>
    <col min="5" max="5" width="41.140625" style="3" customWidth="1"/>
    <col min="6" max="6" width="83.8515625" style="3" customWidth="1"/>
    <col min="7" max="7" width="10.00390625" style="10" bestFit="1" customWidth="1"/>
    <col min="8" max="8" width="14.00390625" style="9" customWidth="1"/>
    <col min="9" max="9" width="12.7109375" style="9" customWidth="1"/>
    <col min="10" max="10" width="14.57421875" style="3" customWidth="1"/>
    <col min="11" max="11" width="11.421875" style="13" customWidth="1"/>
    <col min="12" max="16384" width="11.421875" style="3" customWidth="1"/>
  </cols>
  <sheetData>
    <row r="1" spans="2:10" ht="15.75">
      <c r="B1" s="143" t="str">
        <f>'PAA 2017'!B1:I1</f>
        <v>INSTITUTO GEOGRÁFICO AGUSTÍN CODAZZI</v>
      </c>
      <c r="C1" s="143"/>
      <c r="D1" s="143"/>
      <c r="E1" s="143"/>
      <c r="F1" s="143"/>
      <c r="G1" s="143"/>
      <c r="H1" s="143"/>
      <c r="I1" s="143"/>
      <c r="J1" s="143"/>
    </row>
    <row r="2" spans="2:10" ht="21.75" customHeight="1">
      <c r="B2" s="143" t="str">
        <f>'PAA 2017'!B2:I2</f>
        <v>Consolidado del  avance de las metas programadas por políticas del Plan de Acción Anual 2017</v>
      </c>
      <c r="C2" s="143"/>
      <c r="D2" s="143"/>
      <c r="E2" s="143"/>
      <c r="F2" s="143"/>
      <c r="G2" s="143"/>
      <c r="H2" s="143"/>
      <c r="I2" s="143"/>
      <c r="J2" s="143"/>
    </row>
    <row r="3" spans="2:10" ht="15.75">
      <c r="B3" s="153"/>
      <c r="C3" s="153"/>
      <c r="D3" s="154"/>
      <c r="E3" s="154"/>
      <c r="F3" s="154"/>
      <c r="G3" s="154"/>
      <c r="H3" s="154"/>
      <c r="I3" s="154"/>
      <c r="J3" s="154"/>
    </row>
    <row r="4" spans="2:11" s="30" customFormat="1" ht="24.75" customHeight="1">
      <c r="B4" s="161" t="str">
        <f>'POLITICA 1'!B3:C3</f>
        <v>POLITICA</v>
      </c>
      <c r="C4" s="161"/>
      <c r="D4" s="160" t="str">
        <f>+'[1]POLITICA 5'!$D$3:$J$3</f>
        <v>5. Gestión Financiera
</v>
      </c>
      <c r="E4" s="160"/>
      <c r="F4" s="160"/>
      <c r="G4" s="160"/>
      <c r="H4" s="160"/>
      <c r="I4" s="160"/>
      <c r="J4" s="160"/>
      <c r="K4" s="33"/>
    </row>
    <row r="5" spans="2:10" ht="16.5" thickBot="1">
      <c r="B5" s="140" t="str">
        <f>+'PAA 2017'!B3:I3</f>
        <v>Corte a 30 de Junio de 2017</v>
      </c>
      <c r="C5" s="140"/>
      <c r="D5" s="140"/>
      <c r="E5" s="140"/>
      <c r="F5" s="140"/>
      <c r="G5" s="140"/>
      <c r="H5" s="140"/>
      <c r="I5" s="140"/>
      <c r="J5" s="140"/>
    </row>
    <row r="6" spans="1:10" ht="39" thickBot="1">
      <c r="A6" s="98" t="s">
        <v>23</v>
      </c>
      <c r="B6" s="80" t="s">
        <v>5</v>
      </c>
      <c r="C6" s="23" t="s">
        <v>22</v>
      </c>
      <c r="D6" s="23" t="s">
        <v>9</v>
      </c>
      <c r="E6" s="23" t="s">
        <v>6</v>
      </c>
      <c r="F6" s="23" t="s">
        <v>7</v>
      </c>
      <c r="G6" s="24" t="s">
        <v>1</v>
      </c>
      <c r="H6" s="25" t="s">
        <v>2</v>
      </c>
      <c r="I6" s="26" t="s">
        <v>3</v>
      </c>
      <c r="J6" s="28" t="s">
        <v>4</v>
      </c>
    </row>
    <row r="7" spans="1:10" ht="136.5" customHeight="1">
      <c r="A7" s="105" t="s">
        <v>35</v>
      </c>
      <c r="B7" s="90" t="s">
        <v>61</v>
      </c>
      <c r="C7" s="72" t="s">
        <v>13</v>
      </c>
      <c r="D7" s="74" t="str">
        <f>'[5]POLITICA 5'!$D$6</f>
        <v>Oficina Asesora de Planeación</v>
      </c>
      <c r="E7" s="74" t="str">
        <f>'[6]POLITICA 5'!$E$6</f>
        <v>1)Generar la obtención de ingresos por convenios por la suma de $ 39.229.000 desde las dependencias de Catastro, Agrología, Geografía y Cartografía y Gestión del conocimiento y SIG.
2) Realizar seguimiento y control a los recursos de ingresos por convenios </v>
      </c>
      <c r="F7" s="61" t="str">
        <f>'[8]POLITICA 5'!$F$6</f>
        <v>Al finalizar el primer semestre del presente año se ha realizado el seguimiento normal a los ingresos generados por la firma de convenios inter-administrativos. El IGAC ha recaudado $9.155.810.787 por la firma de convenios que corresponde al 23.24% del 100% de la meta propuesta para 2017.</v>
      </c>
      <c r="G7" s="75">
        <f>+'[2]POLITICA 5'!$G$6</f>
        <v>1</v>
      </c>
      <c r="H7" s="75">
        <f>'[8]POLITICA 5'!$H$6</f>
        <v>0.09996000000000001</v>
      </c>
      <c r="I7" s="75">
        <f>'[8]POLITICA 5'!$I$6</f>
        <v>0.09996000000000001</v>
      </c>
      <c r="J7" s="63">
        <f>IF(I7=0,"",I7/H7)</f>
        <v>1</v>
      </c>
    </row>
    <row r="8" spans="1:10" ht="36.75" customHeight="1" thickBot="1">
      <c r="A8" s="83"/>
      <c r="B8" s="146" t="s">
        <v>8</v>
      </c>
      <c r="C8" s="147"/>
      <c r="D8" s="147"/>
      <c r="E8" s="147"/>
      <c r="F8" s="147"/>
      <c r="G8" s="15">
        <f>+G7</f>
        <v>1</v>
      </c>
      <c r="H8" s="15">
        <f>G7*H7</f>
        <v>0.09996000000000001</v>
      </c>
      <c r="I8" s="15">
        <f>G7*I7</f>
        <v>0.09996000000000001</v>
      </c>
      <c r="J8" s="16">
        <f>I8/H8</f>
        <v>1</v>
      </c>
    </row>
  </sheetData>
  <sheetProtection/>
  <mergeCells count="8">
    <mergeCell ref="B5:J5"/>
    <mergeCell ref="B8:F8"/>
    <mergeCell ref="B1:J1"/>
    <mergeCell ref="B2:J2"/>
    <mergeCell ref="B3:C3"/>
    <mergeCell ref="D3:J3"/>
    <mergeCell ref="B4:C4"/>
    <mergeCell ref="D4:J4"/>
  </mergeCells>
  <hyperlinks>
    <hyperlink ref="C7" r:id="rId1" display="Fortalecer la gestión de los recursos del PGN y propender por nuevos mecanismos de recaudo a través de los recursos propios."/>
  </hyperlinks>
  <printOptions horizontalCentered="1"/>
  <pageMargins left="0" right="0" top="0.5905511811023623" bottom="0" header="0" footer="0"/>
  <pageSetup horizontalDpi="600" verticalDpi="600" orientation="landscape" scale="6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mmaldona</dc:creator>
  <cp:keywords/>
  <dc:description/>
  <cp:lastModifiedBy>Samia Lizette Abizambra Vesga</cp:lastModifiedBy>
  <cp:lastPrinted>2017-06-22T16:33:56Z</cp:lastPrinted>
  <dcterms:created xsi:type="dcterms:W3CDTF">2010-05-24T15:37:44Z</dcterms:created>
  <dcterms:modified xsi:type="dcterms:W3CDTF">2017-07-27T21:03:37Z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