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5"/>
  </bookViews>
  <sheets>
    <sheet name="PAA 2017" sheetId="1" r:id="rId1"/>
    <sheet name="POLITICA 1" sheetId="2" r:id="rId2"/>
    <sheet name="POLITICA 2" sheetId="3" r:id="rId3"/>
    <sheet name="POLITICA 3" sheetId="4" r:id="rId4"/>
    <sheet name="POLITICA 4" sheetId="5" r:id="rId5"/>
    <sheet name="POLITICA 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0">'PAA 2017'!$B$1:$H$10</definedName>
    <definedName name="_xlnm.Print_Area" localSheetId="1">'POLITICA 1'!$B$1:$J$12</definedName>
    <definedName name="_xlnm.Print_Area" localSheetId="2">'POLITICA 2'!$B$1:$J$9</definedName>
    <definedName name="_xlnm.Print_Area" localSheetId="3">'POLITICA 3'!$B$1:$J$8</definedName>
    <definedName name="_xlnm.Print_Area" localSheetId="4">'POLITICA 4'!$B$1:$J$13</definedName>
    <definedName name="_xlnm.Print_Area" localSheetId="5">'POLITICA 5'!$B$1:$J$8</definedName>
    <definedName name="_xlnm.Print_Titles" localSheetId="1">'POLITICA 1'!$1:$5</definedName>
    <definedName name="_xlnm.Print_Titles" localSheetId="2">'POLITICA 2'!$1:$5</definedName>
    <definedName name="_xlnm.Print_Titles" localSheetId="3">'POLITICA 3'!$1:$6</definedName>
    <definedName name="_xlnm.Print_Titles" localSheetId="4">'POLITICA 4'!$1:$5</definedName>
    <definedName name="_xlnm.Print_Titles" localSheetId="5">'POLITICA 5'!$1:$6</definedName>
  </definedNames>
  <calcPr fullCalcOnLoad="1"/>
</workbook>
</file>

<file path=xl/sharedStrings.xml><?xml version="1.0" encoding="utf-8"?>
<sst xmlns="http://schemas.openxmlformats.org/spreadsheetml/2006/main" count="82" uniqueCount="42">
  <si>
    <t>INSTITUTO GEOGRÁFICO AGUSTÍN CODAZZI</t>
  </si>
  <si>
    <t>Peso</t>
  </si>
  <si>
    <t>Porcentaje de avance programado</t>
  </si>
  <si>
    <t>Porcentaje de avance ejecutado</t>
  </si>
  <si>
    <t>Indicador de cumplimiento</t>
  </si>
  <si>
    <t>No.</t>
  </si>
  <si>
    <t>Proyectos</t>
  </si>
  <si>
    <t>Meta programada</t>
  </si>
  <si>
    <t>Descripción del avance</t>
  </si>
  <si>
    <t xml:space="preserve">TOTAL </t>
  </si>
  <si>
    <t>Responsable</t>
  </si>
  <si>
    <t>1.01</t>
  </si>
  <si>
    <t>1.02</t>
  </si>
  <si>
    <t>1.03</t>
  </si>
  <si>
    <t>1.04</t>
  </si>
  <si>
    <t>1.05</t>
  </si>
  <si>
    <t>1.06</t>
  </si>
  <si>
    <t>1.07</t>
  </si>
  <si>
    <t>1.08</t>
  </si>
  <si>
    <t>1.09</t>
  </si>
  <si>
    <t>1.10</t>
  </si>
  <si>
    <t>2.01</t>
  </si>
  <si>
    <t>2.02</t>
  </si>
  <si>
    <t>3.01</t>
  </si>
  <si>
    <t>4.01</t>
  </si>
  <si>
    <t>4.02</t>
  </si>
  <si>
    <t>4.03</t>
  </si>
  <si>
    <t>4.05</t>
  </si>
  <si>
    <t>4.06</t>
  </si>
  <si>
    <t>5.01</t>
  </si>
  <si>
    <t xml:space="preserve">Fuente:  IGAC. Subdirecciones y Oficinas </t>
  </si>
  <si>
    <t>4.07</t>
  </si>
  <si>
    <t>2.03</t>
  </si>
  <si>
    <t xml:space="preserve">Diseño e implementación del Plan de Comunicaciones </t>
  </si>
  <si>
    <t>Realizar auditorias integrales, especiales, de calidad y seguimiento a nivel institucional</t>
  </si>
  <si>
    <t>Asesorar la Planificación y Gestión Institucional</t>
  </si>
  <si>
    <t>Eficiencia Administrativa y Cero Papel</t>
  </si>
  <si>
    <t xml:space="preserve"> Renovación y mantenimiento de equipo e infraestructura física del IGAC a nivel Nacional </t>
  </si>
  <si>
    <t>Fortalecer la gestión de los recursos del PGN y propender por nuevos mecanismos de recaudo a través de los recursos propios.</t>
  </si>
  <si>
    <t>Conservación, mantenimiento y actualización de la infraestructura teleinformática a nivel nacional.</t>
  </si>
  <si>
    <t>Consolidado del  avance de las metas programadas por políticas del Plan de Acción Anual 2017</t>
  </si>
  <si>
    <t>4.04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</si>
</sst>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_ * #,##0.00_ ;_ * \-#,##0.00_ ;_ * &quot;-&quot;??_ ;_ @_ "/>
    <numFmt numFmtId="182" formatCode="[$-240A]hh:mm:ss\ AM/PM"/>
    <numFmt numFmtId="183" formatCode="0.0%"/>
    <numFmt numFmtId="184" formatCode="0.000000000%"/>
  </numFmts>
  <fonts count="63">
    <font>
      <sz val="11"/>
      <color theme="1"/>
      <name val="Calibri"/>
      <family val="2"/>
    </font>
    <font>
      <sz val="11"/>
      <color indexed="8"/>
      <name val="Calibri"/>
      <family val="2"/>
    </font>
    <font>
      <b/>
      <sz val="12"/>
      <name val="Arial"/>
      <family val="2"/>
    </font>
    <font>
      <b/>
      <sz val="10"/>
      <name val="Arial"/>
      <family val="2"/>
    </font>
    <font>
      <b/>
      <sz val="8"/>
      <name val="Arial"/>
      <family val="2"/>
    </font>
    <font>
      <b/>
      <sz val="14"/>
      <name val="Arial"/>
      <family val="2"/>
    </font>
    <font>
      <b/>
      <i/>
      <sz val="12"/>
      <name val="Arial"/>
      <family val="2"/>
    </font>
    <font>
      <b/>
      <i/>
      <sz val="14"/>
      <name val="Arial"/>
      <family val="2"/>
    </font>
    <font>
      <sz val="14"/>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9"/>
      <name val="Calibri"/>
      <family val="2"/>
    </font>
    <font>
      <b/>
      <sz val="9"/>
      <name val="Calibri"/>
      <family val="2"/>
    </font>
    <font>
      <sz val="12"/>
      <name val="Calibri"/>
      <family val="2"/>
    </font>
    <font>
      <sz val="18"/>
      <name val="Calibri"/>
      <family val="2"/>
    </font>
    <font>
      <sz val="14"/>
      <name val="Calibri"/>
      <family val="2"/>
    </font>
    <font>
      <b/>
      <sz val="8"/>
      <name val="Calibri"/>
      <family val="2"/>
    </font>
    <font>
      <sz val="11"/>
      <name val="Calibri"/>
      <family val="2"/>
    </font>
    <font>
      <sz val="9"/>
      <color indexed="8"/>
      <name val="Calibri"/>
      <family val="2"/>
    </font>
    <font>
      <b/>
      <sz val="12"/>
      <name val="Calibri"/>
      <family val="2"/>
    </font>
    <font>
      <b/>
      <i/>
      <sz val="18"/>
      <name val="Calibri"/>
      <family val="2"/>
    </font>
    <font>
      <b/>
      <sz val="18"/>
      <name val="Calibri"/>
      <family val="2"/>
    </font>
    <font>
      <b/>
      <i/>
      <sz val="12"/>
      <name val="Calibri"/>
      <family val="2"/>
    </font>
    <font>
      <b/>
      <i/>
      <sz val="14"/>
      <name val="Calibri"/>
      <family val="2"/>
    </font>
    <font>
      <b/>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8" tint="0.799979984760284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color indexed="8"/>
      </left>
      <right style="medium">
        <color indexed="8"/>
      </right>
      <top style="medium">
        <color indexed="8"/>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bottom style="medium"/>
    </border>
    <border>
      <left style="thin">
        <color indexed="8"/>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medium"/>
      <bottom>
        <color indexed="63"/>
      </botto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color indexed="8"/>
      </right>
      <top>
        <color indexed="63"/>
      </top>
      <bottom style="medium"/>
    </border>
    <border>
      <left/>
      <right/>
      <top/>
      <bottom style="medium">
        <color indexed="8"/>
      </bottom>
    </border>
    <border>
      <left style="medium">
        <color indexed="8"/>
      </left>
      <right style="thin">
        <color indexed="8"/>
      </right>
      <top>
        <color indexed="63"/>
      </top>
      <bottom style="medium">
        <color indexed="8"/>
      </bottom>
    </border>
    <border>
      <left style="medium">
        <color indexed="8"/>
      </left>
      <right/>
      <top/>
      <bottom style="medium">
        <color indexed="8"/>
      </bottom>
    </border>
    <border>
      <left/>
      <right style="thin">
        <color indexed="8"/>
      </right>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27">
    <xf numFmtId="0" fontId="0" fillId="0" borderId="0" xfId="0" applyFont="1" applyAlignment="1">
      <alignment/>
    </xf>
    <xf numFmtId="0" fontId="0" fillId="0" borderId="0" xfId="0" applyNumberFormat="1" applyAlignment="1">
      <alignment vertical="center"/>
    </xf>
    <xf numFmtId="10" fontId="0" fillId="0" borderId="0" xfId="0" applyNumberFormat="1" applyAlignment="1">
      <alignment vertical="center"/>
    </xf>
    <xf numFmtId="0" fontId="29" fillId="0" borderId="0" xfId="0" applyNumberFormat="1" applyFont="1" applyAlignment="1">
      <alignment vertical="center"/>
    </xf>
    <xf numFmtId="169" fontId="29" fillId="0" borderId="0" xfId="0" applyNumberFormat="1" applyFont="1" applyAlignment="1">
      <alignment vertical="center"/>
    </xf>
    <xf numFmtId="9" fontId="29"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29" fillId="0" borderId="10" xfId="0" applyNumberFormat="1" applyFont="1" applyBorder="1" applyAlignment="1">
      <alignment vertical="center"/>
    </xf>
    <xf numFmtId="10" fontId="29" fillId="0" borderId="0" xfId="0" applyNumberFormat="1" applyFont="1" applyAlignment="1">
      <alignment vertical="center"/>
    </xf>
    <xf numFmtId="10" fontId="29" fillId="0" borderId="0" xfId="55" applyNumberFormat="1" applyFont="1" applyFill="1" applyBorder="1" applyAlignment="1" applyProtection="1">
      <alignment vertical="center"/>
      <protection/>
    </xf>
    <xf numFmtId="0" fontId="29" fillId="0" borderId="0" xfId="0" applyNumberFormat="1" applyFont="1" applyAlignment="1">
      <alignment horizontal="left" vertical="center"/>
    </xf>
    <xf numFmtId="0" fontId="29" fillId="0" borderId="0" xfId="0" applyNumberFormat="1" applyFont="1" applyBorder="1" applyAlignment="1">
      <alignment vertical="center"/>
    </xf>
    <xf numFmtId="0" fontId="29" fillId="0" borderId="0" xfId="0" applyNumberFormat="1" applyFont="1" applyFill="1" applyAlignment="1">
      <alignment vertical="center"/>
    </xf>
    <xf numFmtId="0" fontId="3" fillId="33" borderId="11" xfId="0" applyNumberFormat="1" applyFont="1" applyFill="1" applyBorder="1" applyAlignment="1">
      <alignment horizontal="center" vertical="center" wrapText="1" shrinkToFit="1"/>
    </xf>
    <xf numFmtId="10" fontId="31" fillId="33" borderId="12" xfId="0" applyNumberFormat="1" applyFont="1" applyFill="1" applyBorder="1" applyAlignment="1">
      <alignment horizontal="center" vertical="center" wrapText="1"/>
    </xf>
    <xf numFmtId="10" fontId="31" fillId="33" borderId="13" xfId="0" applyNumberFormat="1" applyFont="1" applyFill="1" applyBorder="1" applyAlignment="1">
      <alignment horizontal="center" vertical="center" wrapText="1"/>
    </xf>
    <xf numFmtId="10" fontId="31"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shrinkToFit="1"/>
    </xf>
    <xf numFmtId="0" fontId="4" fillId="33" borderId="16" xfId="0" applyNumberFormat="1" applyFont="1" applyFill="1" applyBorder="1" applyAlignment="1">
      <alignment horizontal="center" vertical="center" wrapText="1" shrinkToFit="1"/>
    </xf>
    <xf numFmtId="10" fontId="4" fillId="33" borderId="16" xfId="55" applyNumberFormat="1" applyFont="1" applyFill="1" applyBorder="1" applyAlignment="1" applyProtection="1">
      <alignment horizontal="center" vertical="center" wrapText="1" shrinkToFit="1"/>
      <protection/>
    </xf>
    <xf numFmtId="10" fontId="4" fillId="33" borderId="16" xfId="0" applyNumberFormat="1" applyFont="1" applyFill="1" applyBorder="1" applyAlignment="1">
      <alignment horizontal="center" vertical="center" wrapText="1"/>
    </xf>
    <xf numFmtId="10" fontId="4" fillId="33" borderId="17"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10" fontId="3" fillId="33" borderId="16" xfId="55" applyNumberFormat="1" applyFont="1" applyFill="1" applyBorder="1" applyAlignment="1" applyProtection="1">
      <alignment horizontal="center" vertical="center" wrapText="1" shrinkToFit="1"/>
      <protection/>
    </xf>
    <xf numFmtId="10" fontId="3" fillId="33" borderId="16" xfId="0" applyNumberFormat="1" applyFont="1" applyFill="1" applyBorder="1" applyAlignment="1">
      <alignment horizontal="center" vertical="center" wrapText="1"/>
    </xf>
    <xf numFmtId="10" fontId="3" fillId="33" borderId="17"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0" fontId="30" fillId="0" borderId="0" xfId="0" applyNumberFormat="1" applyFont="1" applyAlignment="1">
      <alignment horizontal="center" vertical="center"/>
    </xf>
    <xf numFmtId="0" fontId="32" fillId="0" borderId="0" xfId="0" applyNumberFormat="1" applyFont="1" applyAlignment="1">
      <alignment vertical="center"/>
    </xf>
    <xf numFmtId="0" fontId="33" fillId="0" borderId="0" xfId="0" applyNumberFormat="1" applyFont="1" applyAlignment="1">
      <alignment vertical="center"/>
    </xf>
    <xf numFmtId="169" fontId="33" fillId="0" borderId="0" xfId="0" applyNumberFormat="1" applyFont="1" applyAlignment="1">
      <alignment vertical="center"/>
    </xf>
    <xf numFmtId="0" fontId="32" fillId="0" borderId="0" xfId="0" applyNumberFormat="1" applyFont="1" applyFill="1" applyAlignment="1">
      <alignment vertical="center"/>
    </xf>
    <xf numFmtId="0" fontId="8" fillId="0" borderId="0" xfId="0" applyNumberFormat="1" applyFont="1" applyAlignment="1">
      <alignment vertical="center"/>
    </xf>
    <xf numFmtId="169" fontId="8" fillId="0" borderId="0" xfId="0" applyNumberFormat="1" applyFont="1" applyAlignment="1">
      <alignment vertical="center"/>
    </xf>
    <xf numFmtId="9" fontId="8" fillId="0" borderId="0" xfId="0" applyNumberFormat="1" applyFont="1" applyAlignment="1">
      <alignment horizontal="center" vertical="center"/>
    </xf>
    <xf numFmtId="0" fontId="34" fillId="0" borderId="0" xfId="0" applyNumberFormat="1" applyFont="1" applyAlignment="1">
      <alignment vertical="center"/>
    </xf>
    <xf numFmtId="0" fontId="35" fillId="0" borderId="0" xfId="0" applyNumberFormat="1" applyFont="1" applyAlignment="1">
      <alignment horizontal="center" vertical="center"/>
    </xf>
    <xf numFmtId="0" fontId="9" fillId="33" borderId="18"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xf>
    <xf numFmtId="0" fontId="9" fillId="33" borderId="20" xfId="0" applyNumberFormat="1" applyFont="1" applyFill="1" applyBorder="1" applyAlignment="1">
      <alignment horizontal="center" vertical="center" wrapText="1" shrinkToFit="1"/>
    </xf>
    <xf numFmtId="0" fontId="9" fillId="33" borderId="21" xfId="0" applyNumberFormat="1"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10" fontId="9" fillId="33" borderId="21" xfId="0" applyNumberFormat="1" applyFont="1" applyFill="1" applyBorder="1" applyAlignment="1">
      <alignment horizontal="center" vertical="center"/>
    </xf>
    <xf numFmtId="10" fontId="9" fillId="33" borderId="22" xfId="0" applyNumberFormat="1" applyFont="1" applyFill="1" applyBorder="1" applyAlignment="1">
      <alignment horizontal="center" vertical="center"/>
    </xf>
    <xf numFmtId="10" fontId="9" fillId="33" borderId="23" xfId="0" applyNumberFormat="1" applyFont="1" applyFill="1" applyBorder="1" applyAlignment="1">
      <alignment horizontal="center" vertical="center"/>
    </xf>
    <xf numFmtId="0" fontId="10" fillId="6" borderId="23" xfId="0" applyNumberFormat="1" applyFont="1" applyFill="1" applyBorder="1" applyAlignment="1">
      <alignment horizontal="justify" vertical="center"/>
    </xf>
    <xf numFmtId="0" fontId="10" fillId="6" borderId="23" xfId="0" applyNumberFormat="1" applyFont="1" applyFill="1" applyBorder="1" applyAlignment="1">
      <alignment horizontal="justify" vertical="center" wrapText="1"/>
    </xf>
    <xf numFmtId="0" fontId="0" fillId="6" borderId="23" xfId="0" applyNumberFormat="1" applyFont="1" applyFill="1" applyBorder="1" applyAlignment="1">
      <alignment horizontal="center" vertical="center" wrapText="1"/>
    </xf>
    <xf numFmtId="9" fontId="0" fillId="6" borderId="23"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wrapText="1"/>
    </xf>
    <xf numFmtId="10" fontId="0" fillId="6" borderId="24" xfId="0" applyNumberFormat="1" applyFont="1" applyFill="1" applyBorder="1" applyAlignment="1">
      <alignment horizontal="center" vertical="center" wrapText="1"/>
    </xf>
    <xf numFmtId="10" fontId="0" fillId="6" borderId="23" xfId="0" applyNumberFormat="1" applyFont="1" applyFill="1" applyBorder="1" applyAlignment="1">
      <alignment horizontal="center" vertical="center"/>
    </xf>
    <xf numFmtId="0" fontId="10" fillId="6" borderId="23" xfId="0" applyNumberFormat="1" applyFont="1" applyFill="1" applyBorder="1" applyAlignment="1">
      <alignment vertical="center" wrapText="1"/>
    </xf>
    <xf numFmtId="0" fontId="36" fillId="6" borderId="23" xfId="0" applyNumberFormat="1" applyFont="1" applyFill="1" applyBorder="1" applyAlignment="1">
      <alignment horizontal="center" vertical="center" wrapText="1"/>
    </xf>
    <xf numFmtId="10" fontId="0" fillId="6" borderId="25" xfId="0" applyNumberFormat="1" applyFont="1" applyFill="1" applyBorder="1" applyAlignment="1">
      <alignment horizontal="center" vertical="center"/>
    </xf>
    <xf numFmtId="49" fontId="30" fillId="34" borderId="26" xfId="0" applyNumberFormat="1" applyFont="1" applyFill="1" applyBorder="1" applyAlignment="1">
      <alignment horizontal="center" vertical="center" wrapText="1" shrinkToFit="1"/>
    </xf>
    <xf numFmtId="0" fontId="52" fillId="6" borderId="27" xfId="46" applyFill="1" applyBorder="1" applyAlignment="1" applyProtection="1">
      <alignment horizontal="center" vertical="center" wrapText="1"/>
      <protection/>
    </xf>
    <xf numFmtId="0" fontId="62" fillId="6" borderId="28" xfId="0" applyNumberFormat="1" applyFont="1" applyFill="1" applyBorder="1" applyAlignment="1">
      <alignment horizontal="center" vertical="center" wrapText="1"/>
    </xf>
    <xf numFmtId="0" fontId="62" fillId="6" borderId="28" xfId="0" applyNumberFormat="1" applyFont="1" applyFill="1" applyBorder="1" applyAlignment="1">
      <alignment horizontal="justify" vertical="center" wrapText="1"/>
    </xf>
    <xf numFmtId="0" fontId="62" fillId="6" borderId="29" xfId="0" applyNumberFormat="1" applyFont="1" applyFill="1" applyBorder="1" applyAlignment="1">
      <alignment horizontal="justify" vertical="top" wrapText="1"/>
    </xf>
    <xf numFmtId="10" fontId="62" fillId="6" borderId="29" xfId="0" applyNumberFormat="1" applyFont="1" applyFill="1" applyBorder="1" applyAlignment="1">
      <alignment horizontal="center" vertical="center" wrapText="1"/>
    </xf>
    <xf numFmtId="10" fontId="35" fillId="6" borderId="30" xfId="0" applyNumberFormat="1" applyFont="1" applyFill="1" applyBorder="1" applyAlignment="1">
      <alignment horizontal="center" vertical="center" wrapText="1"/>
    </xf>
    <xf numFmtId="4" fontId="30" fillId="34" borderId="26" xfId="0" applyNumberFormat="1" applyFont="1" applyFill="1" applyBorder="1" applyAlignment="1">
      <alignment horizontal="center" vertical="center" wrapText="1" shrinkToFit="1"/>
    </xf>
    <xf numFmtId="0" fontId="62" fillId="6" borderId="28" xfId="0" applyNumberFormat="1" applyFont="1" applyFill="1" applyBorder="1" applyAlignment="1">
      <alignment horizontal="justify" vertical="top" wrapText="1"/>
    </xf>
    <xf numFmtId="10" fontId="62" fillId="6" borderId="28" xfId="0" applyNumberFormat="1" applyFont="1" applyFill="1" applyBorder="1" applyAlignment="1">
      <alignment horizontal="center" vertical="center" wrapText="1"/>
    </xf>
    <xf numFmtId="10" fontId="35" fillId="6" borderId="31" xfId="0" applyNumberFormat="1" applyFont="1" applyFill="1" applyBorder="1" applyAlignment="1">
      <alignment horizontal="center" vertical="center" wrapText="1"/>
    </xf>
    <xf numFmtId="10" fontId="35" fillId="6" borderId="32" xfId="0" applyNumberFormat="1" applyFont="1" applyFill="1" applyBorder="1" applyAlignment="1">
      <alignment horizontal="center" vertical="center" wrapText="1"/>
    </xf>
    <xf numFmtId="10" fontId="30" fillId="34" borderId="28" xfId="0" applyNumberFormat="1" applyFont="1" applyFill="1" applyBorder="1" applyAlignment="1">
      <alignment horizontal="center" vertical="center" wrapText="1"/>
    </xf>
    <xf numFmtId="0" fontId="52" fillId="6" borderId="28" xfId="46" applyFill="1" applyBorder="1" applyAlignment="1" applyProtection="1">
      <alignment horizontal="center" vertical="center" wrapText="1"/>
      <protection/>
    </xf>
    <xf numFmtId="0" fontId="62" fillId="6" borderId="28" xfId="0" applyNumberFormat="1" applyFont="1" applyFill="1" applyBorder="1" applyAlignment="1">
      <alignment vertical="center" wrapText="1"/>
    </xf>
    <xf numFmtId="0" fontId="30" fillId="6" borderId="28" xfId="0" applyNumberFormat="1" applyFont="1" applyFill="1" applyBorder="1" applyAlignment="1">
      <alignment horizontal="justify" vertical="top" wrapText="1"/>
    </xf>
    <xf numFmtId="0" fontId="52" fillId="6" borderId="28" xfId="46" applyNumberFormat="1" applyFill="1" applyBorder="1" applyAlignment="1" applyProtection="1">
      <alignment horizontal="center" vertical="center" wrapText="1"/>
      <protection/>
    </xf>
    <xf numFmtId="10" fontId="35" fillId="6" borderId="33" xfId="0" applyNumberFormat="1" applyFont="1" applyFill="1" applyBorder="1" applyAlignment="1">
      <alignment horizontal="center" vertical="center" wrapText="1"/>
    </xf>
    <xf numFmtId="0" fontId="52" fillId="6" borderId="0" xfId="46" applyFill="1" applyAlignment="1" applyProtection="1">
      <alignment horizontal="center" vertical="center" wrapText="1"/>
      <protection/>
    </xf>
    <xf numFmtId="10" fontId="31" fillId="6" borderId="32" xfId="0" applyNumberFormat="1" applyFont="1" applyFill="1" applyBorder="1" applyAlignment="1">
      <alignment horizontal="center" vertical="center" wrapText="1"/>
    </xf>
    <xf numFmtId="49" fontId="30" fillId="34" borderId="34" xfId="0" applyNumberFormat="1" applyFont="1" applyFill="1" applyBorder="1" applyAlignment="1">
      <alignment horizontal="center" vertical="center" wrapText="1" shrinkToFit="1"/>
    </xf>
    <xf numFmtId="0" fontId="52" fillId="6" borderId="29" xfId="46" applyNumberFormat="1" applyFill="1" applyBorder="1" applyAlignment="1" applyProtection="1">
      <alignment horizontal="center" vertical="center" wrapText="1"/>
      <protection/>
    </xf>
    <xf numFmtId="0" fontId="62" fillId="6" borderId="29" xfId="0" applyNumberFormat="1" applyFont="1" applyFill="1" applyBorder="1" applyAlignment="1">
      <alignment horizontal="justify" vertical="center" wrapText="1"/>
    </xf>
    <xf numFmtId="10" fontId="62" fillId="6" borderId="29" xfId="55" applyNumberFormat="1" applyFont="1" applyFill="1" applyBorder="1" applyAlignment="1">
      <alignment horizontal="center" vertical="center" wrapText="1"/>
    </xf>
    <xf numFmtId="0" fontId="52" fillId="6" borderId="28" xfId="46" applyNumberFormat="1" applyFill="1" applyBorder="1" applyAlignment="1" applyProtection="1">
      <alignment horizontal="justify" vertical="center" wrapText="1"/>
      <protection/>
    </xf>
    <xf numFmtId="10" fontId="62" fillId="6" borderId="28" xfId="55" applyNumberFormat="1" applyFont="1" applyFill="1" applyBorder="1" applyAlignment="1">
      <alignment horizontal="center" vertical="center" wrapText="1"/>
    </xf>
    <xf numFmtId="4" fontId="30" fillId="34" borderId="35" xfId="0" applyNumberFormat="1" applyFont="1" applyFill="1" applyBorder="1" applyAlignment="1">
      <alignment horizontal="center" vertical="center" wrapText="1" shrinkToFit="1"/>
    </xf>
    <xf numFmtId="0" fontId="52" fillId="6" borderId="36" xfId="46" applyNumberFormat="1" applyFill="1" applyBorder="1" applyAlignment="1" applyProtection="1">
      <alignment horizontal="justify" vertical="center" wrapText="1"/>
      <protection/>
    </xf>
    <xf numFmtId="0" fontId="62" fillId="6" borderId="36" xfId="0" applyNumberFormat="1" applyFont="1" applyFill="1" applyBorder="1" applyAlignment="1">
      <alignment horizontal="justify" vertical="center" wrapText="1"/>
    </xf>
    <xf numFmtId="0" fontId="62" fillId="6" borderId="36" xfId="0" applyNumberFormat="1" applyFont="1" applyFill="1" applyBorder="1" applyAlignment="1">
      <alignment horizontal="justify" vertical="top" wrapText="1"/>
    </xf>
    <xf numFmtId="10" fontId="62" fillId="6" borderId="36" xfId="55" applyNumberFormat="1" applyFont="1" applyFill="1" applyBorder="1" applyAlignment="1">
      <alignment horizontal="center" vertical="center" wrapText="1"/>
    </xf>
    <xf numFmtId="0" fontId="52" fillId="6" borderId="28" xfId="46" applyFill="1" applyBorder="1" applyAlignment="1" applyProtection="1">
      <alignment horizontal="left" vertical="center" wrapText="1"/>
      <protection/>
    </xf>
    <xf numFmtId="49" fontId="30" fillId="34" borderId="37" xfId="0" applyNumberFormat="1" applyFont="1" applyFill="1" applyBorder="1" applyAlignment="1">
      <alignment horizontal="center" vertical="center" wrapText="1" shrinkToFit="1"/>
    </xf>
    <xf numFmtId="0" fontId="52" fillId="6" borderId="38" xfId="46" applyNumberFormat="1" applyFill="1" applyBorder="1" applyAlignment="1" applyProtection="1">
      <alignment horizontal="justify" vertical="center" wrapText="1"/>
      <protection/>
    </xf>
    <xf numFmtId="0" fontId="62" fillId="6" borderId="38" xfId="0" applyNumberFormat="1" applyFont="1" applyFill="1" applyBorder="1" applyAlignment="1">
      <alignment horizontal="justify" vertical="center" wrapText="1"/>
    </xf>
    <xf numFmtId="0" fontId="52" fillId="6" borderId="29" xfId="46" applyNumberFormat="1" applyFill="1" applyBorder="1" applyAlignment="1" applyProtection="1">
      <alignment horizontal="justify" vertical="center" wrapText="1"/>
      <protection/>
    </xf>
    <xf numFmtId="0" fontId="5"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0" fontId="10" fillId="0" borderId="24" xfId="0" applyNumberFormat="1" applyFont="1" applyFill="1" applyBorder="1" applyAlignment="1">
      <alignment horizontal="left" vertical="top" wrapText="1"/>
    </xf>
    <xf numFmtId="0" fontId="10" fillId="0" borderId="39" xfId="0" applyNumberFormat="1" applyFont="1" applyFill="1" applyBorder="1" applyAlignment="1">
      <alignment horizontal="left" vertical="top" wrapText="1"/>
    </xf>
    <xf numFmtId="0" fontId="10" fillId="0" borderId="40" xfId="0" applyNumberFormat="1" applyFont="1" applyFill="1" applyBorder="1" applyAlignment="1">
      <alignment horizontal="left" vertical="top" wrapText="1"/>
    </xf>
    <xf numFmtId="0" fontId="9" fillId="33" borderId="41" xfId="0" applyNumberFormat="1" applyFont="1" applyFill="1" applyBorder="1" applyAlignment="1">
      <alignment horizontal="center" vertical="center"/>
    </xf>
    <xf numFmtId="0" fontId="9" fillId="33" borderId="42" xfId="0" applyNumberFormat="1" applyFont="1" applyFill="1" applyBorder="1" applyAlignment="1">
      <alignment horizontal="center" vertical="center"/>
    </xf>
    <xf numFmtId="0" fontId="38" fillId="0" borderId="43" xfId="0" applyNumberFormat="1" applyFont="1" applyFill="1" applyBorder="1" applyAlignment="1">
      <alignment horizontal="center" vertical="center" wrapText="1"/>
    </xf>
    <xf numFmtId="0" fontId="31" fillId="33" borderId="44" xfId="0" applyNumberFormat="1" applyFont="1" applyFill="1" applyBorder="1" applyAlignment="1">
      <alignment horizontal="center" vertical="center" wrapText="1"/>
    </xf>
    <xf numFmtId="0" fontId="31" fillId="33" borderId="12"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7" fillId="0" borderId="0" xfId="0" applyNumberFormat="1" applyFont="1" applyAlignment="1">
      <alignment horizontal="center" vertical="center"/>
    </xf>
    <xf numFmtId="0" fontId="5" fillId="0" borderId="0" xfId="0" applyNumberFormat="1" applyFont="1" applyFill="1" applyBorder="1" applyAlignment="1">
      <alignment vertical="justify" wrapText="1"/>
    </xf>
    <xf numFmtId="49" fontId="31" fillId="33" borderId="44" xfId="0" applyNumberFormat="1" applyFont="1" applyFill="1" applyBorder="1" applyAlignment="1">
      <alignment horizontal="center" vertical="center" wrapText="1"/>
    </xf>
    <xf numFmtId="49" fontId="31" fillId="33" borderId="12"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1" fontId="40" fillId="0" borderId="0" xfId="0" applyNumberFormat="1" applyFont="1" applyFill="1" applyBorder="1" applyAlignment="1">
      <alignment vertical="top" wrapText="1"/>
    </xf>
    <xf numFmtId="0" fontId="40" fillId="0" borderId="0" xfId="0" applyNumberFormat="1" applyFont="1" applyFill="1" applyBorder="1" applyAlignment="1">
      <alignment vertical="top" wrapText="1"/>
    </xf>
    <xf numFmtId="4" fontId="31" fillId="33" borderId="45" xfId="0" applyNumberFormat="1" applyFont="1" applyFill="1" applyBorder="1" applyAlignment="1">
      <alignment horizontal="center" vertical="center" wrapText="1"/>
    </xf>
    <xf numFmtId="4" fontId="31" fillId="33" borderId="43" xfId="0" applyNumberFormat="1" applyFont="1" applyFill="1" applyBorder="1" applyAlignment="1">
      <alignment horizontal="center" vertical="center" wrapText="1"/>
    </xf>
    <xf numFmtId="4" fontId="31" fillId="33" borderId="46" xfId="0" applyNumberFormat="1" applyFont="1" applyFill="1" applyBorder="1" applyAlignment="1">
      <alignment horizontal="center" vertical="center" wrapText="1"/>
    </xf>
    <xf numFmtId="0" fontId="41" fillId="0"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42" fillId="0" borderId="0" xfId="0" applyNumberFormat="1" applyFont="1" applyFill="1" applyBorder="1" applyAlignment="1">
      <alignment horizontal="left" vertical="center" wrapText="1"/>
    </xf>
    <xf numFmtId="0" fontId="43" fillId="0" borderId="0" xfId="0" applyNumberFormat="1" applyFont="1" applyFill="1" applyBorder="1" applyAlignment="1">
      <alignment vertical="top" wrapText="1"/>
    </xf>
    <xf numFmtId="49" fontId="31" fillId="33" borderId="45" xfId="0" applyNumberFormat="1" applyFont="1" applyFill="1" applyBorder="1" applyAlignment="1">
      <alignment horizontal="center" vertical="center" wrapText="1"/>
    </xf>
    <xf numFmtId="49" fontId="31" fillId="33" borderId="43" xfId="0" applyNumberFormat="1" applyFont="1" applyFill="1" applyBorder="1" applyAlignment="1">
      <alignment horizontal="center" vertical="center" wrapText="1"/>
    </xf>
    <xf numFmtId="49" fontId="31" fillId="33" borderId="46"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8" fillId="0" borderId="0" xfId="0" applyNumberFormat="1" applyFont="1" applyFill="1" applyBorder="1" applyAlignment="1">
      <alignment vertical="top" wrapText="1"/>
    </xf>
    <xf numFmtId="0" fontId="41" fillId="0" borderId="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trimestre_I_BSC_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o_trimestre_I_BSC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exo_trimestre_II_BSC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exo_trimestre_IV_BSC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nexo_trimestre_II_BSC_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nexo_trimestre_IV_BSC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nexo_trimestre_I_BSC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DI 2013"/>
      <sheetName val="POLITICA 1"/>
      <sheetName val="POLITICA 2"/>
      <sheetName val="Estrategia 5.2"/>
      <sheetName val="Res estrat 5.2"/>
      <sheetName val="POLITICA 3"/>
      <sheetName val="POLITICA 4"/>
      <sheetName val="POLITICA 5"/>
    </sheetNames>
    <sheetDataSet>
      <sheetData sheetId="0">
        <row r="4">
          <cell r="B4" t="str">
            <v>POLITICA</v>
          </cell>
        </row>
        <row r="6">
          <cell r="B6" t="str">
            <v>2. Transparencia, Participación y Servicio al Ciudadano 
</v>
          </cell>
        </row>
      </sheetData>
      <sheetData sheetId="1">
        <row r="3">
          <cell r="D3" t="str">
            <v>1. Gestión Misional y de Gobierno
</v>
          </cell>
        </row>
      </sheetData>
      <sheetData sheetId="2">
        <row r="3">
          <cell r="D3" t="str">
            <v>2. Transparencia, Participación y Servicio al Ciudadano 
</v>
          </cell>
        </row>
      </sheetData>
      <sheetData sheetId="5">
        <row r="3">
          <cell r="D3" t="str">
            <v>3. Gestión del Talento Humano
</v>
          </cell>
        </row>
      </sheetData>
      <sheetData sheetId="6">
        <row r="3">
          <cell r="D3" t="str">
            <v>4. Eficiencia Administrativa
</v>
          </cell>
        </row>
      </sheetData>
      <sheetData sheetId="7">
        <row r="3">
          <cell r="D3" t="str">
            <v>5. Gestión Financiera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4">
          <cell r="B4" t="str">
            <v>POLITICA</v>
          </cell>
          <cell r="C4" t="str">
            <v>RESPONSABLES</v>
          </cell>
          <cell r="D4" t="str">
            <v>NÙMERO 
DE 
PROYECTOS</v>
          </cell>
          <cell r="E4" t="str">
            <v>PESO</v>
          </cell>
          <cell r="F4" t="str">
            <v>PORCENTAJE AVANCE PROGRAMADO</v>
          </cell>
          <cell r="G4" t="str">
            <v>PORCENTAJE AVANCE EJECUTADO</v>
          </cell>
          <cell r="H4" t="str">
            <v>INDICADOR
 DE CUMPLIMIENTO 
</v>
          </cell>
        </row>
        <row r="5">
          <cell r="B5" t="str">
            <v>1. Gestión Misional y de Gobierno
</v>
          </cell>
        </row>
        <row r="7">
          <cell r="B7" t="str">
            <v>3. Gestión del Talento Humano
</v>
          </cell>
        </row>
        <row r="8">
          <cell r="B8" t="str">
            <v>4. Eficiencia Administrativa
</v>
          </cell>
        </row>
        <row r="9">
          <cell r="B9" t="str">
            <v>5. Gestión Financiera
</v>
          </cell>
        </row>
      </sheetData>
      <sheetData sheetId="1">
        <row r="16">
          <cell r="G16">
            <v>0.1</v>
          </cell>
        </row>
      </sheetData>
      <sheetData sheetId="4">
        <row r="7">
          <cell r="C7" t="str">
            <v>Plan integral de difusión, promoción y mercadeo de productos y servicios geográficos del IGAC</v>
          </cell>
        </row>
      </sheetData>
      <sheetData sheetId="5">
        <row r="6">
          <cell r="D6" t="str">
            <v>Secretaría General</v>
          </cell>
        </row>
      </sheetData>
      <sheetData sheetId="7">
        <row r="6">
          <cell r="G6">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DI 2015"/>
      <sheetName val="POLITICA 1"/>
      <sheetName val="Estrategia 5.2"/>
      <sheetName val="Res estrat 5.2"/>
      <sheetName val="POLITICA 2"/>
      <sheetName val="POLITICA 3"/>
      <sheetName val="POLITICA 4"/>
      <sheetName val="POLITICA 5"/>
    </sheetNames>
    <sheetDataSet>
      <sheetData sheetId="0">
        <row r="5">
          <cell r="D5">
            <v>10</v>
          </cell>
        </row>
        <row r="6">
          <cell r="D6">
            <v>3</v>
          </cell>
        </row>
        <row r="7">
          <cell r="D7">
            <v>1</v>
          </cell>
        </row>
        <row r="9">
          <cell r="D9">
            <v>1</v>
          </cell>
        </row>
      </sheetData>
      <sheetData sheetId="1">
        <row r="6">
          <cell r="G6">
            <v>0.1</v>
          </cell>
        </row>
        <row r="13">
          <cell r="G13">
            <v>0.1</v>
          </cell>
        </row>
        <row r="22">
          <cell r="G22">
            <v>0.1</v>
          </cell>
        </row>
        <row r="32">
          <cell r="G32">
            <v>0.1</v>
          </cell>
        </row>
        <row r="38">
          <cell r="G38">
            <v>0.1</v>
          </cell>
        </row>
        <row r="49">
          <cell r="G49">
            <v>0.1</v>
          </cell>
        </row>
        <row r="55">
          <cell r="G55">
            <v>0.1</v>
          </cell>
        </row>
        <row r="62">
          <cell r="G62">
            <v>0.1</v>
          </cell>
        </row>
        <row r="67">
          <cell r="G67">
            <v>0.1</v>
          </cell>
        </row>
      </sheetData>
      <sheetData sheetId="4">
        <row r="7">
          <cell r="G7">
            <v>0.3333</v>
          </cell>
        </row>
        <row r="16">
          <cell r="G16">
            <v>0.3334</v>
          </cell>
        </row>
        <row r="24">
          <cell r="G24">
            <v>0.3333</v>
          </cell>
        </row>
      </sheetData>
      <sheetData sheetId="5">
        <row r="6">
          <cell r="G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8">
          <cell r="E8">
            <v>0.2</v>
          </cell>
        </row>
      </sheetData>
      <sheetData sheetId="4">
        <row r="7">
          <cell r="E7" t="str">
            <v>1. Divulgación y comercialización en diez (10) ferias y eventos
2. Una (1) Publicación
3. Gestión y preservación de 500 obras
4. Mejora para la atención al usuario  en un (1) centro  de información geográfica
5.  Lograr  el 100% de satifacción de los </v>
          </cell>
        </row>
      </sheetData>
      <sheetData sheetId="6">
        <row r="6">
          <cell r="E6" t="str">
            <v>1. Evaluar el Sistema de Gestión Integrado a través de (19) Auditorías  y dos (2) visitas de seguimiento conforme a las metodologías y procedimientos.</v>
          </cell>
        </row>
        <row r="48">
          <cell r="G48">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A 2016"/>
      <sheetName val="POLITICA 1"/>
      <sheetName val="Estrategia 5.2"/>
      <sheetName val="Res estrat 5.2"/>
      <sheetName val="POLITICA 2"/>
      <sheetName val="POLITICA 3"/>
      <sheetName val="POLITICA 4"/>
      <sheetName val="POLITICA 5"/>
    </sheetNames>
    <sheetDataSet>
      <sheetData sheetId="0">
        <row r="5">
          <cell r="C5" t="str">
            <v>Subdirección de Catastro, Subdirección de Agrología, Subdirección de Geografía y Cartografía, Oficina CIAF.</v>
          </cell>
        </row>
        <row r="6">
          <cell r="C6" t="str">
            <v>Oficina de Difusión y Mercadeo, Secretaría General</v>
          </cell>
        </row>
        <row r="7">
          <cell r="C7" t="str">
            <v>Secretaria General</v>
          </cell>
        </row>
        <row r="9">
          <cell r="C9" t="str">
            <v>Subdirección de Catastro, Geografía y Cartografía, Agrología, CIAF</v>
          </cell>
        </row>
      </sheetData>
      <sheetData sheetId="1">
        <row r="6">
          <cell r="D6" t="str">
            <v>Subdirección de Catastro</v>
          </cell>
        </row>
        <row r="13">
          <cell r="D13" t="str">
            <v>Subdirección de Catastro</v>
          </cell>
        </row>
        <row r="16">
          <cell r="D16" t="str">
            <v>Subdirección de Geografía y Cartografía</v>
          </cell>
        </row>
        <row r="24">
          <cell r="D24" t="str">
            <v>Subdirección de Geografía y Cartografía</v>
          </cell>
        </row>
        <row r="39">
          <cell r="D39" t="str">
            <v>Subdirección de Geografía y Cartografía</v>
          </cell>
        </row>
        <row r="45">
          <cell r="D45" t="str">
            <v>Subdirección de Geografía y Cartografía</v>
          </cell>
        </row>
        <row r="56">
          <cell r="D56" t="str">
            <v>Subdirección de Agrología</v>
          </cell>
        </row>
        <row r="62">
          <cell r="D62" t="str">
            <v>Oficina CIAF</v>
          </cell>
        </row>
        <row r="69">
          <cell r="D69" t="str">
            <v>Oficina CIAF</v>
          </cell>
        </row>
        <row r="74">
          <cell r="D74" t="str">
            <v>Oficina CIAF</v>
          </cell>
        </row>
      </sheetData>
      <sheetData sheetId="4">
        <row r="7">
          <cell r="D7" t="str">
            <v>Oficina de Difusión y Mercadeo</v>
          </cell>
        </row>
        <row r="16">
          <cell r="D16" t="str">
            <v>Oficina de Difusión y Mercadeo</v>
          </cell>
        </row>
        <row r="24">
          <cell r="D24" t="str">
            <v>Secretaría General</v>
          </cell>
        </row>
      </sheetData>
      <sheetData sheetId="6">
        <row r="6">
          <cell r="D6" t="str">
            <v>Oficina de Control Interno</v>
          </cell>
        </row>
        <row r="16">
          <cell r="D16" t="str">
            <v>Oficina  Asesora  de Planeación</v>
          </cell>
        </row>
        <row r="24">
          <cell r="D24" t="str">
            <v>Secretaría General</v>
          </cell>
        </row>
        <row r="28">
          <cell r="D28" t="str">
            <v>Secretaría General</v>
          </cell>
        </row>
        <row r="31">
          <cell r="D31" t="str">
            <v>Secretaría General</v>
          </cell>
        </row>
        <row r="36">
          <cell r="D36" t="str">
            <v>Oficina de Informática y Telecomunicaciones</v>
          </cell>
        </row>
      </sheetData>
      <sheetData sheetId="7">
        <row r="6">
          <cell r="D6" t="str">
            <v>Oficina Asesora de Planeación</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5">
          <cell r="E5">
            <v>0.35</v>
          </cell>
          <cell r="F5">
            <v>0.11848249999999999</v>
          </cell>
          <cell r="G5">
            <v>0.1140418</v>
          </cell>
        </row>
        <row r="6">
          <cell r="E6">
            <v>0.15</v>
          </cell>
          <cell r="F6">
            <v>0.203517972</v>
          </cell>
          <cell r="G6">
            <v>0.18925273199999998</v>
          </cell>
        </row>
        <row r="7">
          <cell r="E7">
            <v>0.1</v>
          </cell>
          <cell r="F7">
            <v>0.19499999999999998</v>
          </cell>
          <cell r="G7">
            <v>0.19379999999999997</v>
          </cell>
        </row>
        <row r="8">
          <cell r="C8" t="str">
            <v>Secretaría General, Oficina de Informática, Oficina Asesora de Planeación y Oficina de Control Interno</v>
          </cell>
          <cell r="D8">
            <v>7</v>
          </cell>
          <cell r="F8">
            <v>0.17768692815934997</v>
          </cell>
          <cell r="G8">
            <v>0.17281885416235</v>
          </cell>
        </row>
        <row r="9">
          <cell r="E9">
            <v>0.2</v>
          </cell>
          <cell r="F9">
            <v>0.049980000000000004</v>
          </cell>
          <cell r="G9">
            <v>0.049980000000000004</v>
          </cell>
        </row>
        <row r="10">
          <cell r="B10" t="str">
            <v>TOTAL PAA 2017</v>
          </cell>
        </row>
      </sheetData>
      <sheetData sheetId="1">
        <row r="6">
          <cell r="C6" t="str">
            <v>Generación de información catastral </v>
          </cell>
          <cell r="E6" t="str">
            <v>Actualizar predios
Ralizar 965.382 mutaciones, 
Digitalizar 134.190 mutaciones vigencias anteriores.</v>
          </cell>
          <cell r="F6" t="str">
            <v>Avance: Durante el primer trimestre 2017 se tienen los siguientes:
Actualización: Se realizó revisión al 100% de los costeos presentados por las Direcciones Territoriales. Las observaciones correspondientes se remitieron a la respectiva Dirección Territor</v>
          </cell>
          <cell r="H6">
            <v>0.09251999999999999</v>
          </cell>
          <cell r="I6">
            <v>0.09623999999999999</v>
          </cell>
        </row>
        <row r="15">
          <cell r="C15" t="str">
            <v>Avalúos</v>
          </cell>
          <cell r="E15" t="str">
            <v>Realizar 7.130 avalúos 
</v>
          </cell>
          <cell r="F15" t="str">
            <v>
Zonas: el número de modificaciones de zonas homogéneas físicas y geoeconómicas obedece a la demanda por parte de las direcciones territoriales. En primer trimestre se recibieron 7 solicitudes de modificación de Zonas, de cuales fueron atendidas 7 con co</v>
          </cell>
          <cell r="H15">
            <v>0.0639</v>
          </cell>
          <cell r="I15">
            <v>0.06314</v>
          </cell>
        </row>
        <row r="19">
          <cell r="C19" t="str">
            <v>Producción de cartografía básica digital.</v>
          </cell>
          <cell r="E19" t="str">
            <v>1. Ortofotomosaico escala 1:2.000 de 2.393 Has.
2. Actualización y mantenimiento de 2 bases de datos cartográficas de las escalas 1:500.000 y 1:100.000
3. Actualización y mantenimetno del BNI: Ingresar 10.000 imágnes
4. Cartografía escala 1:25.000: 2.000.</v>
          </cell>
          <cell r="F19" t="str">
            <v>1. Elaboración de cartografía básica a escala 1:25.000: Se realizo la contratación del personal involucrado en el proyecto  y  se elaboro el cronograma de trabajo para el año 2017, así mismo se avanzo en el proceso de captura y generación de ortoimágenes </v>
          </cell>
          <cell r="H19">
            <v>0.11396</v>
          </cell>
          <cell r="I19">
            <v>0.08574000000000001</v>
          </cell>
          <cell r="J19">
            <v>0.7523692523692525</v>
          </cell>
        </row>
        <row r="27">
          <cell r="C27" t="str">
            <v>Mantenimiento del Sistema de Referencia Geodésica.</v>
          </cell>
          <cell r="E27" t="str">
            <v>
1. Nivelación de la Red Vertical Nacional en 300 kilometros.
2. Densificación de puntos de la red geodésica nacional en 50 puntos.
3. Generación de datos Rinex resultado de las estaciones permanentes GNSS: 9.490 Rinex.</v>
          </cell>
          <cell r="F27" t="str">
            <v>1. Nivelación  de la Red Geodésica Vertical Nacional: Se realizó  la exploración de la LINEA 11_tramo Bucaramanga - San Alberto en 106 Km y se  realizó la exploración de la LINEA 4_tramo Calarcá -Laguneta en 30 km. Así mismo se realizó  materialización  d</v>
          </cell>
          <cell r="H27">
            <v>0.091205</v>
          </cell>
          <cell r="I27">
            <v>0.061938</v>
          </cell>
          <cell r="J27">
            <v>0.6791075050709939</v>
          </cell>
        </row>
        <row r="42">
          <cell r="C42" t="str">
            <v>Estudios e investigaciones Geográficas </v>
          </cell>
          <cell r="E42" t="str">
            <v>
1. Elaboración de 1 Mapa Turístico (Mapa de Rutas) y Diccionario Geográfico.
2. Generación de Documentos Técnicos de deslindes y  de Territorios Indigenas: Elaboración de 3 documentos.
3. Generación de Documentos de Metodologías de Ordenamiento territor</v>
          </cell>
          <cell r="F42" t="str">
            <v>1. Estudios Geográficos: Mapas Turísticos: Elaboración del plan de trabajo y cronograma del proyecto. Se terminó de ajustar la propuesta de catálogo de símbolos en el tema turístico. Diccionario Geográfico: Elaboración del plan de trabajo y cronograma del</v>
          </cell>
          <cell r="H42">
            <v>0.1262</v>
          </cell>
          <cell r="I42">
            <v>0.1262</v>
          </cell>
          <cell r="J42">
            <v>1</v>
          </cell>
        </row>
        <row r="48">
          <cell r="C48" t="str">
            <v>Apoyo interinstitucional para los requerimientos de la  Cancillería</v>
          </cell>
          <cell r="E48" t="str">
            <v>1. Atención de requerimientos de estudios técnicos  realizados por la Cancilleria para el tema fronterizo: Atención del 100% de la solicitudes recibidas.</v>
          </cell>
          <cell r="F48" t="str">
            <v>1.  Atención de requerimientos de estudios técnicos  realizados por la Cancilleria para temas fronterizos: Para el primer trimestre del año 2017 se recibieron  6 solicitudes de integración fronteriza, 8 de cuencas internacionales, 1 de incidentes fronteri</v>
          </cell>
          <cell r="H48">
            <v>0.07</v>
          </cell>
          <cell r="I48">
            <v>0.07</v>
          </cell>
          <cell r="J48">
            <v>1</v>
          </cell>
        </row>
        <row r="59">
          <cell r="C59" t="str">
            <v> Levantamiento de suelos, geomorfología y monitoreo de factores que afectan el recurso tierra en Colombia.</v>
          </cell>
          <cell r="E59" t="str">
            <v>Elaborar estudios semidetallados de suelos, AHT para fines multiples, análisis de suelos Misionales o por Convenios y Estudios de coberturas y conflictos del territorio, entre otros.</v>
          </cell>
          <cell r="F59" t="str">
            <v>LEVANTAMIENTOS: CATATUMBO: Inicio del proceso de socialización con las comunidades y recolección de la información en campo de 40.600 Ha. TOTA: Realización de 591 observaciones detalladas y 32 observaciones de comprobación, para un total de 623 observacio</v>
          </cell>
          <cell r="H59">
            <v>0.19204000000000002</v>
          </cell>
          <cell r="I59">
            <v>0.19516</v>
          </cell>
          <cell r="J59">
            <v>1.0162466152884815</v>
          </cell>
        </row>
        <row r="65">
          <cell r="C65" t="str">
            <v>Fortalecimiento de la Comisión Colombiana del Espacio -CCE</v>
          </cell>
          <cell r="E65" t="str">
            <v>Desarrollar dos (2)  Proyectos de I+d+i en el uso de sensores remotos como apoyo al desarrollo sostenible del territorio nacional.
</v>
          </cell>
          <cell r="F65" t="str">
            <v>Actividad 1. Proyecto 1 Sequias: Elaboración del mapa para publicación de productos de anomalía de condiciones secas para días julianos 337 y 353 del 2016, y generación de anomalía de condiciones secas para todo el territorio colombiano para los días juli</v>
          </cell>
          <cell r="H65">
            <v>0.125</v>
          </cell>
          <cell r="I65">
            <v>0.125</v>
          </cell>
          <cell r="J65">
            <v>1</v>
          </cell>
        </row>
        <row r="72">
          <cell r="C72" t="str">
            <v>Infraestructura Colombiana de Datos Espaciales ICDE</v>
          </cell>
          <cell r="E72" t="str">
            <v>
Estandarizar información geográfica en entidades que conforman la ICDE; y establecer parametros y lineamientos para la conformacion de IDES tematicas regionales</v>
          </cell>
          <cell r="F72" t="str">
            <v>Actividad 1. Se analizaron los esquemas para conformar las guías de implementación de normas técnicas; se definieron los productos para la conformación de IDEs temáticas, regionales o institucionales; se participó en la conformación de la IDE de administr</v>
          </cell>
          <cell r="H72">
            <v>0.16000000000000003</v>
          </cell>
          <cell r="I72">
            <v>0.16000000000000003</v>
          </cell>
          <cell r="J72">
            <v>1</v>
          </cell>
        </row>
        <row r="77">
          <cell r="C77" t="str">
            <v>Investigación en sensores remotos y sensores de información geográfica. </v>
          </cell>
          <cell r="E77" t="str">
            <v>Realizar proyectos de I+D+i en Geomática, desarrollar procesos de transferencia presencial y virtual e implementar el plan estratégico de investigación 
Realizar mantenimiento a la plataforma existente  SIG- Nodo para el apoyo a la Política integral de T</v>
          </cell>
          <cell r="F77" t="str">
            <v>Actividad 1.Proyecto 1: Elaboración del cronograma de actividades y formato de formulación de la propuesta de investigación. Proyecto 2: Continuación de actividades de procesamiento del material de imágenes de UAV del proyecto Pacho-Cundinamarca y desarro</v>
          </cell>
          <cell r="H77">
            <v>0.14999999999999997</v>
          </cell>
          <cell r="I77">
            <v>0.15699999999999997</v>
          </cell>
        </row>
      </sheetData>
      <sheetData sheetId="4">
        <row r="7">
          <cell r="F7" t="str">
            <v>Para  el mes de MARZO del 2017 se presenta un avance de 5,98% de ejecución relacionado asi: ACT 1:  El IGAC particpó en el Congreso Nacional de Municipios, en donde se presentó una ponencia sobre el tema “La financiación territorial en el posacuerdo: pers</v>
          </cell>
          <cell r="H7">
            <v>0.17968</v>
          </cell>
          <cell r="I7">
            <v>0.13688</v>
          </cell>
        </row>
        <row r="16">
          <cell r="E16" t="str">
            <v>Implementar la estrategia de comunicación interna y externa para dar cumplimiento a lo establecido en el Plan de Comunicaciones 2017</v>
          </cell>
          <cell r="F16" t="str">
            <v>Con corte a primer trimestre de 2017, desde el GIT de El Equipo de Comunicaciones se implementaron y ejecutaron las actividades que presentan un avance del 8,33% acumulado: ACT. 1: A través de las diferentes herramientas de comunicación interna del IGAC e</v>
          </cell>
          <cell r="H16">
            <v>0.2499</v>
          </cell>
          <cell r="I16">
            <v>0.2499</v>
          </cell>
        </row>
        <row r="24">
          <cell r="C24" t="str">
            <v>Fortalecimiento del Servicio al Ciudadano</v>
          </cell>
          <cell r="E24" t="str">
            <v>Lograr la satisfacción de los usuarios del IGAC en un 88%.
Medir la oportunidad del 100% de las PQR de la vigencia.
Formular 1 programa de servicio al ciudadano.</v>
          </cell>
          <cell r="F24" t="str">
            <v>1. Se define la ficha tecnica y encuestas a aplicar, y se realizaron 3 video clips sobre lenguaje de señas, ley anticorrupción y que son las PQRD con los funcionarios del grupo.2. Sensibilización a nivel Sede Central, frente a los protocolos de atención, </v>
          </cell>
          <cell r="H24">
            <v>0.18096</v>
          </cell>
          <cell r="I24">
            <v>0.18096</v>
          </cell>
          <cell r="J24">
            <v>1</v>
          </cell>
        </row>
      </sheetData>
      <sheetData sheetId="5">
        <row r="6">
          <cell r="C6" t="str">
            <v>Gestión Estrategica del Talento Humano.</v>
          </cell>
          <cell r="E6" t="str">
            <v>Capacitar por lo menos el 10% de los funcionarios de las Direcciones Territoriales, conforme al Plan Institucional de Capacitación.
Mantener la satisfacción de los funcionarios en las actividades de Bienestar Social sobre el 80%
Implementar 1 Sistema de</v>
          </cell>
          <cell r="F6" t="str">
            <v>1.En el primer trimestre se cumplieron las actividades programadas en el cronograma de capacitación 2017.
2.Se elaboró el plan de incentivos, el cual fue aprobado por el Comité de Desarrollo Institucional.
3.Se realizaron actividades en el área de protecc</v>
          </cell>
          <cell r="H6">
            <v>0.19499999999999998</v>
          </cell>
          <cell r="I6">
            <v>0.19379999999999997</v>
          </cell>
        </row>
      </sheetData>
      <sheetData sheetId="6">
        <row r="6">
          <cell r="F6" t="str">
            <v>Se realizó auditoría integral a la Territorial Meta, Se programó la auditoría a Talento Humano, pero no se pudo realizar en razón a que no estaba completo el equipo audtor contratista.. Se cumplió con la auditoría de seguimiento de Sucre. Se inicìó la ges</v>
          </cell>
          <cell r="G6">
            <v>0.1429</v>
          </cell>
          <cell r="H6">
            <v>0.12832000000000002</v>
          </cell>
          <cell r="I6">
            <v>0.07326</v>
          </cell>
        </row>
        <row r="16">
          <cell r="E16" t="str">
            <v>1. Brindar asesoría presupuestal y de gestión de información Institucional
2. Fortalecer y sostener el Sistema de Gestión Iintegrado
3. Fortalecer la gestión de la Cooperación Internacional en el Instituto.</v>
          </cell>
          <cell r="F16" t="str">
            <v>El proyecto reporta al 1 trimestre un avance del 33,5% de una meta programada del 30%, se presto asesoria por la OAP en temas presupuestales y de proyectos a la áreas de sede central y territoriales, se realizaron los informes de seguimiento del SPI y SIN</v>
          </cell>
          <cell r="G16">
            <v>0.142857143</v>
          </cell>
          <cell r="H16">
            <v>0.20355</v>
          </cell>
          <cell r="I16">
            <v>0.21755000000000002</v>
          </cell>
        </row>
        <row r="20">
          <cell r="E20" t="str">
            <v>1. Fortalecer el Sistema de Gestion Ambiental en el IGAC. 
2. Formalizar y Ejecutar la politica de optimizacion  y reduccion de papel en el marco de la politca de eficiencia administrativa .
3. Garantizar la provisión de los servicios generales y el apo</v>
          </cell>
          <cell r="F20" t="str">
            <v>Avance: 1. Se atendió la auditoría externa realizada por Bureau Veritas, quien verificó el mantenimiento del SGA a nivel nacional. Se continúan adelantando actividades que permitan el fortalecimiento del SGA. 2. Se adelantan campañas en pro del ahorro y u</v>
          </cell>
          <cell r="G20">
            <v>0.142857143</v>
          </cell>
          <cell r="H20">
            <v>0.24999999999999997</v>
          </cell>
          <cell r="I20">
            <v>0.24999999999999997</v>
          </cell>
          <cell r="J20">
            <v>1</v>
          </cell>
        </row>
        <row r="24">
          <cell r="C24" t="str">
            <v>Modernizacion Institucional -Fase III</v>
          </cell>
          <cell r="E24" t="str">
            <v>Fase 3: Actualizar una propuesta de modernización institucional, acorde a los nuevos lineamientos de política publica.</v>
          </cell>
          <cell r="F24" t="str">
            <v>Se adelantaron 9 talleres temáticos con las áreas, con participación del Director General, una socialización en el Comité Directivo del 1o de febrero, otra en el Comité Directivo ampliado el 18 de febrero, una socialización general el 13 de febrero en la </v>
          </cell>
          <cell r="G24">
            <v>0.142857143</v>
          </cell>
          <cell r="H24">
            <v>0.16000000000000003</v>
          </cell>
          <cell r="I24">
            <v>0.16000000000000003</v>
          </cell>
        </row>
        <row r="27">
          <cell r="C27" t="str">
            <v>Fortalecimiento de la Gestión  Documental en el IGAC.</v>
          </cell>
          <cell r="E27" t="str">
            <v>Lograr el  77% en la implementación del Programa de Gestión Documental.
</v>
          </cell>
          <cell r="F27" t="str">
            <v>
1) Revisión del Programa de Gestión Documental (PGD). 2)  Se realizó punteo y alistamiento 73.680 fichas prediales, de 7 Mpios de la D.T. Huila: Acevedo, Elias, Isnos, Palestina, pitalito, Saladoblanco y Timana, para un equivalente de 80,2 ML, los cuales</v>
          </cell>
          <cell r="G27">
            <v>0.142857143</v>
          </cell>
          <cell r="H27">
            <v>0.15189999999999998</v>
          </cell>
          <cell r="I27">
            <v>0.15189999999999998</v>
          </cell>
          <cell r="J27">
            <v>1</v>
          </cell>
        </row>
        <row r="32">
          <cell r="E32" t="str">
            <v>Establecer la capacidad de arquitectura y gestión de proyectos TIC para atender el 100% de las solicitudes priorizadas y aprobadas por informática
Establecer la capacidad de Servicios TIC y servicios de Información Geográfica para atender el 100% de las </v>
          </cell>
          <cell r="F32" t="str">
            <v>
Establecer la capacidad de arquitectura y gestión de proyectos de Tecnologías de Información y Comunicaciones: Se definieron las bases de metodología a seguir para arquitectura empresarial y gestión de proyectos de tecnologías de información. Se presentó</v>
          </cell>
          <cell r="G32">
            <v>0.142857143</v>
          </cell>
          <cell r="H32">
            <v>0.09999999999999999</v>
          </cell>
          <cell r="I32">
            <v>0.107</v>
          </cell>
        </row>
        <row r="38">
          <cell r="D38" t="str">
            <v>Secretaría General</v>
          </cell>
          <cell r="E38" t="str">
            <v>Ejecutar 3 planes para el Mantenimiento y/o adecuación a Infraestructura Fisica, equipos y vehiculos.</v>
          </cell>
          <cell r="F38" t="str">
            <v> Actividad 1: Se realizaron las actividades de etapa precontractual para las obras de: Cesar, Casanare, Sede Central control de accesoy  visita a la DT del Tolima, para un avance del 25 %, Actividad 2: Se realiza la consolidación del plan de obras menores</v>
          </cell>
          <cell r="G38">
            <v>0.142857143</v>
          </cell>
          <cell r="H38">
            <v>0.25</v>
          </cell>
          <cell r="I38">
            <v>0.25</v>
          </cell>
        </row>
      </sheetData>
      <sheetData sheetId="7">
        <row r="6">
          <cell r="E6" t="str">
            <v>1)Generar la obtención de ingresos por convenios por la suma de $ 39.229.000 desde las dependencias de Catastro, Agrología, Geografía y Cartografía y Gestión del conocimiento y SIG.
2) Realizar seguimiento y control a los recursos de ingresos por conveni</v>
          </cell>
          <cell r="F6" t="str">
            <v>1, Durante la actual vigencia se han recaudo a nivel nacional la suma de  $15,554,350,723 por ejecución de convenios interadministrativos con corte a Diciembre, correspondiente al 66,27%. 
La meta de recaudo por convenios es de $23.470.384.585, según Reso</v>
          </cell>
          <cell r="H6">
            <v>0.049980000000000004</v>
          </cell>
          <cell r="I6">
            <v>0.049980000000000004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A 2017"/>
      <sheetName val="POLITICA 1"/>
      <sheetName val="Estrategia 5.2"/>
      <sheetName val="Res estrat 5.2"/>
      <sheetName val="POLITICA 2"/>
      <sheetName val="POLITICA 3"/>
      <sheetName val="POLITICA 4"/>
      <sheetName val="POLITICA 5"/>
    </sheetNames>
    <sheetDataSet>
      <sheetData sheetId="0">
        <row r="3">
          <cell r="B3" t="str">
            <v>Corte a 30 de Marzo de 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gac.gov.co:10040/wps/wcm/connect/b8b9f88041459667be4bbe34e8a2698c/?MOD=AJPERES" TargetMode="External" /><Relationship Id="rId2" Type="http://schemas.openxmlformats.org/officeDocument/2006/relationships/hyperlink" Target="http://www.igac.gov.co:10040/wps/wcm/connect/5118b1804145972abe53be34e8a2698c/?MOD=AJPERES" TargetMode="External" /><Relationship Id="rId3" Type="http://schemas.openxmlformats.org/officeDocument/2006/relationships/hyperlink" Target="http://www.igac.gov.co:10040/wps/wcm/connect/2eb97f0041459790be5bbe34e8a2698c/?MOD=AJPERES" TargetMode="External" /><Relationship Id="rId4" Type="http://schemas.openxmlformats.org/officeDocument/2006/relationships/hyperlink" Target="http://www.igac.gov.co:10040/wps/wcm/connect/1bd39880414597eabe63be34e8a2698c/?MOD=AJPERES" TargetMode="External" /><Relationship Id="rId5" Type="http://schemas.openxmlformats.org/officeDocument/2006/relationships/hyperlink" Target="http://www.igac.gov.co:10040/wps/wcm/connect/83b6cd0041459844be6bbe34e8a2698c/?MOD=AJPERES" TargetMode="External" /><Relationship Id="rId6" Type="http://schemas.openxmlformats.org/officeDocument/2006/relationships/hyperlink" Target="http://www.igac.gov.co:10040/wps/wcm/connect/f764e280414598f5be73be34e8a2698c/?MOD=AJPERES" TargetMode="External" /><Relationship Id="rId7" Type="http://schemas.openxmlformats.org/officeDocument/2006/relationships/hyperlink" Target="http://www.igac.gov.co:10040/wps/wcm/connect/eea2f98041459953be7bbe34e8a2698c/?MOD=AJPERES" TargetMode="External" /><Relationship Id="rId8" Type="http://schemas.openxmlformats.org/officeDocument/2006/relationships/hyperlink" Target="http://www.igac.gov.co:10040/wps/wcm/connect/7cf49b00414599a7be83be34e8a2698c/?MOD=AJPERES" TargetMode="External" /><Relationship Id="rId9" Type="http://schemas.openxmlformats.org/officeDocument/2006/relationships/hyperlink" Target="http://www.igac.gov.co:10040/wps/wcm/connect/421e5180414599ffbe8bbe34e8a2698c/?MOD=AJPERES" TargetMode="External" /><Relationship Id="rId10" Type="http://schemas.openxmlformats.org/officeDocument/2006/relationships/hyperlink" Target="http://www.igac.gov.co:10040/wps/wcm/connect/ca3b400041459a6dbe93be34e8a2698c/?MOD=AJPERE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gac.gov.co:10040/wps/wcm/connect/592a840041459b64be9bbe34e8a2698c/?MOD=AJPERES" TargetMode="External" /><Relationship Id="rId2" Type="http://schemas.openxmlformats.org/officeDocument/2006/relationships/hyperlink" Target="http://www.igac.gov.co:10040/wps/wcm/connect/8afe220041459c1abeabbe34e8a2698c/?MOD=AJPERES" TargetMode="External" /><Relationship Id="rId3" Type="http://schemas.openxmlformats.org/officeDocument/2006/relationships/hyperlink" Target="http://www.igac.gov.co:10040/wps/wcm/connect/5740df0041459bbdbea3be34e8a2698c/?MOD=AJPERES"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gac.gov.co:10040/wps/wcm/connect/1914ef8041459c91beb3be34e8a2698c/?MOD=AJPERES"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gac.gov.co:10040/wps/wcm/connect/5098a00041459d54bec3be34e8a2698c/?MOD=AJPERES" TargetMode="External" /><Relationship Id="rId2" Type="http://schemas.openxmlformats.org/officeDocument/2006/relationships/hyperlink" Target="http://www.igac.gov.co:10040/wps/wcm/connect/f1b0550041459e3fbedbbe34e8a2698c/?MOD=AJPERES" TargetMode="External" /><Relationship Id="rId3" Type="http://schemas.openxmlformats.org/officeDocument/2006/relationships/hyperlink" Target="http://www.igac.gov.co:10040/wps/wcm/connect/f07a0d8041459d03bebbbe34e8a2698c/?MOD=AJPERES" TargetMode="External" /><Relationship Id="rId4" Type="http://schemas.openxmlformats.org/officeDocument/2006/relationships/hyperlink" Target="http://www.igac.gov.co:10040/wps/wcm/connect/48b91a0041459dadbecbbe34e8a2698c/?MOD=AJPERES" TargetMode="External" /><Relationship Id="rId5" Type="http://schemas.openxmlformats.org/officeDocument/2006/relationships/hyperlink" Target="http://www.igac.gov.co:10040/wps/wcm/connect/db9da58041459ecebeebbe34e8a2698c/?MOD=AJPERES" TargetMode="External" /><Relationship Id="rId6" Type="http://schemas.openxmlformats.org/officeDocument/2006/relationships/hyperlink" Target="http://www.igac.gov.co:10040/wps/wcm/connect/94d98c8041459e89bee3be34e8a2698c/?MOD=AJPERES" TargetMode="External" /><Relationship Id="rId7" Type="http://schemas.openxmlformats.org/officeDocument/2006/relationships/hyperlink" Target="http://www.igac.gov.co:10040/wps/wcm/connect/fef4220041459df4bed3be34e8a2698c/?MOD=AJPERES"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gac.gov.co:10040/wps/wcm/connect/079b440041459f2cbef3be34e8a2698c/?MOD=AJPERES"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I11"/>
  <sheetViews>
    <sheetView zoomScale="80" zoomScaleNormal="80" zoomScalePageLayoutView="0" workbookViewId="0" topLeftCell="A1">
      <selection activeCell="I4" sqref="I4"/>
    </sheetView>
  </sheetViews>
  <sheetFormatPr defaultColWidth="11.421875" defaultRowHeight="15"/>
  <cols>
    <col min="1" max="1" width="4.57421875" style="1" customWidth="1"/>
    <col min="2" max="2" width="26.421875" style="1" customWidth="1"/>
    <col min="3" max="3" width="54.00390625" style="1" customWidth="1"/>
    <col min="4" max="4" width="16.421875" style="1" customWidth="1"/>
    <col min="5" max="5" width="15.28125" style="1" customWidth="1"/>
    <col min="6" max="6" width="25.8515625" style="1" customWidth="1"/>
    <col min="7" max="7" width="25.421875" style="1" customWidth="1"/>
    <col min="8" max="8" width="18.28125" style="1" customWidth="1"/>
    <col min="9" max="16384" width="11.421875" style="1" customWidth="1"/>
  </cols>
  <sheetData>
    <row r="1" spans="2:8" ht="16.5" customHeight="1">
      <c r="B1" s="95" t="s">
        <v>0</v>
      </c>
      <c r="C1" s="95"/>
      <c r="D1" s="95"/>
      <c r="E1" s="95"/>
      <c r="F1" s="95"/>
      <c r="G1" s="95"/>
      <c r="H1" s="95"/>
    </row>
    <row r="2" spans="2:8" ht="16.5" customHeight="1">
      <c r="B2" s="96" t="s">
        <v>40</v>
      </c>
      <c r="C2" s="96"/>
      <c r="D2" s="96"/>
      <c r="E2" s="96"/>
      <c r="F2" s="96"/>
      <c r="G2" s="96"/>
      <c r="H2" s="96"/>
    </row>
    <row r="3" spans="2:8" ht="18.75" thickBot="1">
      <c r="B3" s="96" t="str">
        <f>'[7]PAA 2017'!$B$3:$H$3</f>
        <v>Corte a 30 de Marzo de 2017</v>
      </c>
      <c r="C3" s="96"/>
      <c r="D3" s="96"/>
      <c r="E3" s="96"/>
      <c r="F3" s="96"/>
      <c r="G3" s="96"/>
      <c r="H3" s="96"/>
    </row>
    <row r="4" spans="2:8" ht="60.75" customHeight="1" thickBot="1">
      <c r="B4" s="40" t="str">
        <f>+'[2]PDI 2015'!$B$4</f>
        <v>POLITICA</v>
      </c>
      <c r="C4" s="41" t="str">
        <f>+'[2]PDI 2015'!$C$4</f>
        <v>RESPONSABLES</v>
      </c>
      <c r="D4" s="41" t="str">
        <f>+'[2]PDI 2015'!$D$4</f>
        <v>NÙMERO 
DE 
PROYECTOS</v>
      </c>
      <c r="E4" s="41" t="str">
        <f>+'[2]PDI 2015'!$E$4</f>
        <v>PESO</v>
      </c>
      <c r="F4" s="42" t="str">
        <f>+'[2]PDI 2015'!$F$4</f>
        <v>PORCENTAJE AVANCE PROGRAMADO</v>
      </c>
      <c r="G4" s="42" t="str">
        <f>+'[2]PDI 2015'!$G$4</f>
        <v>PORCENTAJE AVANCE EJECUTADO</v>
      </c>
      <c r="H4" s="43" t="str">
        <f>+'[2]PDI 2015'!$H$4</f>
        <v>INDICADOR
 DE CUMPLIMIENTO 
</v>
      </c>
    </row>
    <row r="5" spans="2:8" ht="60" customHeight="1" thickBot="1">
      <c r="B5" s="49" t="str">
        <f>+'[2]PDI 2015'!$B$5</f>
        <v>1. Gestión Misional y de Gobierno
</v>
      </c>
      <c r="C5" s="50" t="str">
        <f>+'[5]PAA 2016'!$C$5</f>
        <v>Subdirección de Catastro, Subdirección de Agrología, Subdirección de Geografía y Cartografía, Oficina CIAF.</v>
      </c>
      <c r="D5" s="51">
        <f>+'[3]PDI 2015'!$D$5</f>
        <v>10</v>
      </c>
      <c r="E5" s="52">
        <f>'[6]PAA 2017'!$E$5</f>
        <v>0.35</v>
      </c>
      <c r="F5" s="53">
        <f>'[6]PAA 2017'!$F$5</f>
        <v>0.11848249999999999</v>
      </c>
      <c r="G5" s="54">
        <f>'[6]PAA 2017'!$G$5</f>
        <v>0.1140418</v>
      </c>
      <c r="H5" s="55">
        <f aca="true" t="shared" si="0" ref="H5:H10">G5/F5</f>
        <v>0.9625202034055663</v>
      </c>
    </row>
    <row r="6" spans="2:8" ht="60.75" customHeight="1" thickBot="1">
      <c r="B6" s="49" t="str">
        <f>+'[1]PDI 2013'!$B$6</f>
        <v>2. Transparencia, Participación y Servicio al Ciudadano 
</v>
      </c>
      <c r="C6" s="50" t="str">
        <f>+'[5]PAA 2016'!$C$6</f>
        <v>Oficina de Difusión y Mercadeo, Secretaría General</v>
      </c>
      <c r="D6" s="51">
        <f>+'[3]PDI 2015'!$D$6</f>
        <v>3</v>
      </c>
      <c r="E6" s="52">
        <f>'[6]PAA 2017'!$E$6</f>
        <v>0.15</v>
      </c>
      <c r="F6" s="53">
        <f>'[6]PAA 2017'!$F$6</f>
        <v>0.203517972</v>
      </c>
      <c r="G6" s="54">
        <f>'[6]PAA 2017'!$G$6</f>
        <v>0.18925273199999998</v>
      </c>
      <c r="H6" s="53">
        <f>+G6/F6</f>
        <v>0.9299067307923056</v>
      </c>
    </row>
    <row r="7" spans="2:8" ht="46.5" customHeight="1" thickBot="1">
      <c r="B7" s="49" t="str">
        <f>+'[2]PDI 2015'!$B$7</f>
        <v>3. Gestión del Talento Humano
</v>
      </c>
      <c r="C7" s="56" t="str">
        <f>+'[5]PAA 2016'!$C$7</f>
        <v>Secretaria General</v>
      </c>
      <c r="D7" s="51">
        <f>+'[3]PDI 2015'!$D$7</f>
        <v>1</v>
      </c>
      <c r="E7" s="52">
        <f>'[6]PAA 2017'!$E$7</f>
        <v>0.1</v>
      </c>
      <c r="F7" s="53">
        <f>'[6]PAA 2017'!$F$7</f>
        <v>0.19499999999999998</v>
      </c>
      <c r="G7" s="54">
        <f>'[6]PAA 2017'!$G$7</f>
        <v>0.19379999999999997</v>
      </c>
      <c r="H7" s="55">
        <f t="shared" si="0"/>
        <v>0.9938461538461538</v>
      </c>
    </row>
    <row r="8" spans="2:8" ht="51.75" customHeight="1" thickBot="1">
      <c r="B8" s="49" t="str">
        <f>+'[2]PDI 2015'!$B$8</f>
        <v>4. Eficiencia Administrativa
</v>
      </c>
      <c r="C8" s="50" t="str">
        <f>'[6]PAA 2017'!$C$8</f>
        <v>Secretaría General, Oficina de Informática, Oficina Asesora de Planeación y Oficina de Control Interno</v>
      </c>
      <c r="D8" s="57">
        <f>'[6]PAA 2017'!$D$8</f>
        <v>7</v>
      </c>
      <c r="E8" s="52">
        <f>'[4]PAA 2016'!$E$8</f>
        <v>0.2</v>
      </c>
      <c r="F8" s="53">
        <f>'[6]PAA 2017'!$F$8</f>
        <v>0.17768692815934997</v>
      </c>
      <c r="G8" s="54">
        <f>'[6]PAA 2017'!$G$8</f>
        <v>0.17281885416235</v>
      </c>
      <c r="H8" s="53">
        <f t="shared" si="0"/>
        <v>0.9726030831450118</v>
      </c>
    </row>
    <row r="9" spans="2:8" ht="48" customHeight="1" thickBot="1">
      <c r="B9" s="49" t="str">
        <f>+'[2]PDI 2015'!$B$9</f>
        <v>5. Gestión Financiera
</v>
      </c>
      <c r="C9" s="56" t="str">
        <f>+'[5]PAA 2016'!$C$9</f>
        <v>Subdirección de Catastro, Geografía y Cartografía, Agrología, CIAF</v>
      </c>
      <c r="D9" s="51">
        <f>+'[3]PDI 2015'!$D$9</f>
        <v>1</v>
      </c>
      <c r="E9" s="52">
        <f>'[6]PAA 2017'!$E$9</f>
        <v>0.2</v>
      </c>
      <c r="F9" s="53">
        <f>'[6]PAA 2017'!$F$9</f>
        <v>0.049980000000000004</v>
      </c>
      <c r="G9" s="54">
        <f>'[6]PAA 2017'!$G$9</f>
        <v>0.049980000000000004</v>
      </c>
      <c r="H9" s="58">
        <f t="shared" si="0"/>
        <v>1</v>
      </c>
    </row>
    <row r="10" spans="2:9" ht="42" customHeight="1" thickBot="1">
      <c r="B10" s="100" t="str">
        <f>'[6]PAA 2017'!$B$10:$C$10</f>
        <v>TOTAL PAA 2017</v>
      </c>
      <c r="C10" s="101"/>
      <c r="D10" s="44">
        <f>SUM(D5:D9)</f>
        <v>22</v>
      </c>
      <c r="E10" s="45">
        <f>SUM(E5:E9)</f>
        <v>1</v>
      </c>
      <c r="F10" s="46">
        <f>E5*F5+E6*F6+E7*F7+E8*F8+E9*F9</f>
        <v>0.13702995643187</v>
      </c>
      <c r="G10" s="47">
        <f>E5*G5+E6*G6+E7*G7+E8*G8+E9*G9</f>
        <v>0.13224231063247</v>
      </c>
      <c r="H10" s="48">
        <f t="shared" si="0"/>
        <v>0.9650613199911483</v>
      </c>
      <c r="I10" s="2"/>
    </row>
    <row r="11" spans="2:8" ht="27.75" customHeight="1" thickBot="1">
      <c r="B11" s="97" t="s">
        <v>30</v>
      </c>
      <c r="C11" s="98"/>
      <c r="D11" s="98"/>
      <c r="E11" s="98"/>
      <c r="F11" s="98"/>
      <c r="G11" s="98"/>
      <c r="H11" s="99"/>
    </row>
  </sheetData>
  <sheetProtection/>
  <mergeCells count="5">
    <mergeCell ref="B1:H1"/>
    <mergeCell ref="B2:H2"/>
    <mergeCell ref="B3:H3"/>
    <mergeCell ref="B11:H11"/>
    <mergeCell ref="B10:C10"/>
  </mergeCells>
  <printOptions/>
  <pageMargins left="0" right="0" top="0.1968503937007874" bottom="0.1968503937007874" header="0" footer="0"/>
  <pageSetup fitToHeight="1" fitToWidth="1" orientation="landscape" scale="89" r:id="rId1"/>
  <ignoredErrors>
    <ignoredError sqref="H6" formula="1"/>
  </ignoredErrors>
</worksheet>
</file>

<file path=xl/worksheets/sheet2.xml><?xml version="1.0" encoding="utf-8"?>
<worksheet xmlns="http://schemas.openxmlformats.org/spreadsheetml/2006/main" xmlns:r="http://schemas.openxmlformats.org/officeDocument/2006/relationships">
  <dimension ref="A1:Q28"/>
  <sheetViews>
    <sheetView showZeros="0" zoomScale="80" zoomScaleNormal="80" zoomScalePageLayoutView="0" workbookViewId="0" topLeftCell="A1">
      <pane ySplit="5" topLeftCell="A14" activePane="bottomLeft" state="frozen"/>
      <selection pane="topLeft" activeCell="A1" sqref="A1"/>
      <selection pane="bottomLeft" activeCell="C15" sqref="C15"/>
    </sheetView>
  </sheetViews>
  <sheetFormatPr defaultColWidth="11.421875" defaultRowHeight="15"/>
  <cols>
    <col min="1" max="1" width="1.7109375" style="3" customWidth="1"/>
    <col min="2" max="2" width="4.7109375" style="3" customWidth="1"/>
    <col min="3" max="3" width="20.00390625" style="3" customWidth="1"/>
    <col min="4" max="4" width="15.57421875" style="6" bestFit="1" customWidth="1"/>
    <col min="5" max="5" width="56.421875" style="3" customWidth="1"/>
    <col min="6" max="6" width="66.7109375" style="3" customWidth="1"/>
    <col min="7" max="7" width="12.8515625" style="3" customWidth="1"/>
    <col min="8" max="8" width="14.140625" style="3" customWidth="1"/>
    <col min="9" max="9" width="12.7109375" style="3" customWidth="1"/>
    <col min="10" max="10" width="16.00390625" style="39" customWidth="1"/>
    <col min="11" max="11" width="12.8515625" style="3" bestFit="1" customWidth="1"/>
    <col min="12" max="14" width="11.421875" style="3" customWidth="1"/>
    <col min="15" max="15" width="6.28125" style="6" customWidth="1"/>
    <col min="16" max="16" width="11.421875" style="3" customWidth="1"/>
    <col min="17" max="17" width="5.57421875" style="3" customWidth="1"/>
    <col min="18" max="16384" width="11.421875" style="3" customWidth="1"/>
  </cols>
  <sheetData>
    <row r="1" spans="2:17" ht="20.25" customHeight="1">
      <c r="B1" s="105" t="str">
        <f>'PAA 2017'!B1:H1</f>
        <v>INSTITUTO GEOGRÁFICO AGUSTÍN CODAZZI</v>
      </c>
      <c r="C1" s="105"/>
      <c r="D1" s="105"/>
      <c r="E1" s="105"/>
      <c r="F1" s="105"/>
      <c r="G1" s="105"/>
      <c r="H1" s="105"/>
      <c r="I1" s="105"/>
      <c r="J1" s="105"/>
      <c r="M1" s="4"/>
      <c r="N1" s="4"/>
      <c r="O1" s="5"/>
      <c r="P1" s="4"/>
      <c r="Q1" s="5"/>
    </row>
    <row r="2" spans="2:17" ht="18.75" customHeight="1">
      <c r="B2" s="105" t="str">
        <f>'PAA 2017'!B2:H2</f>
        <v>Consolidado del  avance de las metas programadas por políticas del Plan de Acción Anual 2017</v>
      </c>
      <c r="C2" s="105"/>
      <c r="D2" s="105"/>
      <c r="E2" s="105"/>
      <c r="F2" s="105"/>
      <c r="G2" s="105"/>
      <c r="H2" s="105"/>
      <c r="I2" s="105"/>
      <c r="J2" s="105"/>
      <c r="M2" s="4"/>
      <c r="N2" s="4"/>
      <c r="O2" s="5"/>
      <c r="P2" s="4"/>
      <c r="Q2" s="5"/>
    </row>
    <row r="3" spans="2:17" s="35" customFormat="1" ht="21" customHeight="1">
      <c r="B3" s="106" t="str">
        <f>+'[1]PDI 2013'!$B$4</f>
        <v>POLITICA</v>
      </c>
      <c r="C3" s="106"/>
      <c r="D3" s="107" t="str">
        <f>+'[1]POLITICA 1'!$D$3:$J$3</f>
        <v>1. Gestión Misional y de Gobierno
</v>
      </c>
      <c r="E3" s="107"/>
      <c r="F3" s="107"/>
      <c r="G3" s="107"/>
      <c r="H3" s="107"/>
      <c r="I3" s="107"/>
      <c r="J3" s="107"/>
      <c r="M3" s="36"/>
      <c r="N3" s="36"/>
      <c r="O3" s="37"/>
      <c r="P3" s="36"/>
      <c r="Q3" s="37"/>
    </row>
    <row r="4" spans="2:17" ht="16.5" customHeight="1" thickBot="1">
      <c r="B4" s="102" t="str">
        <f>+'PAA 2017'!B3:H3</f>
        <v>Corte a 30 de Marzo de 2017</v>
      </c>
      <c r="C4" s="102"/>
      <c r="D4" s="102"/>
      <c r="E4" s="102"/>
      <c r="F4" s="102"/>
      <c r="G4" s="102"/>
      <c r="H4" s="102"/>
      <c r="I4" s="102"/>
      <c r="J4" s="102"/>
      <c r="M4" s="4"/>
      <c r="N4" s="4"/>
      <c r="O4" s="5"/>
      <c r="P4" s="4"/>
      <c r="Q4" s="5"/>
    </row>
    <row r="5" spans="2:17" ht="54" customHeight="1" thickBot="1">
      <c r="B5" s="23" t="s">
        <v>5</v>
      </c>
      <c r="C5" s="24" t="s">
        <v>6</v>
      </c>
      <c r="D5" s="24" t="s">
        <v>10</v>
      </c>
      <c r="E5" s="24" t="s">
        <v>7</v>
      </c>
      <c r="F5" s="24" t="s">
        <v>8</v>
      </c>
      <c r="G5" s="24" t="s">
        <v>1</v>
      </c>
      <c r="H5" s="28" t="s">
        <v>2</v>
      </c>
      <c r="I5" s="28" t="s">
        <v>3</v>
      </c>
      <c r="J5" s="14" t="s">
        <v>4</v>
      </c>
      <c r="M5" s="4"/>
      <c r="N5" s="4"/>
      <c r="O5" s="5"/>
      <c r="P5" s="4"/>
      <c r="Q5" s="5"/>
    </row>
    <row r="6" spans="2:17" ht="368.25" customHeight="1">
      <c r="B6" s="59" t="s">
        <v>11</v>
      </c>
      <c r="C6" s="60" t="str">
        <f>'[6]POLITICA 1'!$C$6</f>
        <v>Generación de información catastral </v>
      </c>
      <c r="D6" s="61" t="str">
        <f>'[5]POLITICA 1'!$D$6</f>
        <v>Subdirección de Catastro</v>
      </c>
      <c r="E6" s="62" t="str">
        <f>'[6]POLITICA 1'!$E$6</f>
        <v>Actualizar predios
Ralizar 965.382 mutaciones, 
Digitalizar 134.190 mutaciones vigencias anteriores.</v>
      </c>
      <c r="F6" s="63" t="str">
        <f>'[6]POLITICA 1'!$F$6</f>
        <v>Avance: Durante el primer trimestre 2017 se tienen los siguientes:
Actualización: Se realizó revisión al 100% de los costeos presentados por las Direcciones Territoriales. Las observaciones correspondientes se remitieron a la respectiva Dirección Territorial. 
Conservación:  Se realizaron 103.935 mutaciones a nivel nacional, de 69.948 programadas. Se realizó la evaluación y revisión de  27 costeos de 13 Direcciones Territoriales .
Visitas: Se realizaron tres (3) visitas a las Territoriales de Cundinamarca, Huila y Guajira, incluyendo la Unidad Operativa de Catastro de Soacha adscrita a la D.T Cundinamarca, logrando cumplir con lo programado.
Delegación de Competencias: Se realizó la elaboración y entrega del diagnóstico de la Delegación de Bucaramanga, seguimiento Plan de Alistamiento Delegación Barranquilla, entrega diagnóstico anexo técnico a la Delegación Barranquilla, revisión plantillas de mutaciones y trámites catastrales Delegación Barranquilla.</v>
      </c>
      <c r="G6" s="64">
        <f>+'[3]POLITICA 1'!$G$6</f>
        <v>0.1</v>
      </c>
      <c r="H6" s="64">
        <f>'[6]POLITICA 1'!$H$6</f>
        <v>0.09251999999999999</v>
      </c>
      <c r="I6" s="64">
        <f>'[6]POLITICA 1'!$I$6</f>
        <v>0.09623999999999999</v>
      </c>
      <c r="J6" s="65">
        <f>IF(I6=0,"",I6/H6)</f>
        <v>1.0402075226977952</v>
      </c>
      <c r="M6" s="4"/>
      <c r="N6" s="4"/>
      <c r="O6" s="5"/>
      <c r="P6" s="4"/>
      <c r="Q6" s="5"/>
    </row>
    <row r="7" spans="1:17" ht="166.5" customHeight="1">
      <c r="A7" s="13"/>
      <c r="B7" s="66" t="s">
        <v>12</v>
      </c>
      <c r="C7" s="60" t="str">
        <f>'[6]POLITICA 1'!$C$15</f>
        <v>Avalúos</v>
      </c>
      <c r="D7" s="61" t="str">
        <f>'[5]POLITICA 1'!$D$13</f>
        <v>Subdirección de Catastro</v>
      </c>
      <c r="E7" s="62" t="str">
        <f>'[6]POLITICA 1'!$E$15</f>
        <v>Realizar 7.130 avalúos 
</v>
      </c>
      <c r="F7" s="67" t="str">
        <f>'[6]POLITICA 1'!$F$15</f>
        <v>
Zonas: el número de modificaciones de zonas homogéneas físicas y geoeconómicas obedece a la demanda por parte de las direcciones territoriales. En primer trimestre se recibieron 7 solicitudes de modificación de Zonas, de cuales fueron atendidas 7 con conceptos favorables. 
Avalúos: en el primer trimestre del año se realizaron un total de 70 avalúos administrativos, de los 74 programados. Se registra un porcentaje de avance en avalúos administrativos de un 3,29%, muy cercano al inicialmente programado para dicho trimestre equivalente a un 3,47%.
Los avalúos IVP están programados a partir de los meses de octubre,  teniendo en cuenta que el DANE envía la muestra a partir del segundo semestre del año.</v>
      </c>
      <c r="G7" s="68">
        <f>+'[3]POLITICA 1'!$G$13</f>
        <v>0.1</v>
      </c>
      <c r="H7" s="68">
        <f>'[6]POLITICA 1'!$H$15</f>
        <v>0.0639</v>
      </c>
      <c r="I7" s="68">
        <f>'[6]POLITICA 1'!$I$15</f>
        <v>0.06314</v>
      </c>
      <c r="J7" s="69">
        <f>IF(I7=0,"",I7/H7)</f>
        <v>0.9881064162754304</v>
      </c>
      <c r="M7" s="4"/>
      <c r="N7" s="4"/>
      <c r="O7" s="5"/>
      <c r="P7" s="4"/>
      <c r="Q7" s="5"/>
    </row>
    <row r="8" spans="1:17" ht="409.5" customHeight="1" thickBot="1">
      <c r="A8" s="13"/>
      <c r="B8" s="66" t="s">
        <v>13</v>
      </c>
      <c r="C8" s="60" t="str">
        <f>'[6]POLITICA 1'!$C$19</f>
        <v>Producción de cartografía básica digital.</v>
      </c>
      <c r="D8" s="61" t="str">
        <f>'[5]POLITICA 1'!$D$16</f>
        <v>Subdirección de Geografía y Cartografía</v>
      </c>
      <c r="E8" s="62" t="str">
        <f>'[6]POLITICA 1'!$E$19</f>
        <v>1. Ortofotomosaico escala 1:2.000 de 2.393 Has.
2. Actualización y mantenimiento de 2 bases de datos cartográficas de las escalas 1:500.000 y 1:100.000
3. Actualización y mantenimetno del BNI: Ingresar 10.000 imágnes
4. Cartografía escala 1:25.000: 2.000.000 Has.
5. Atención del 100% de las  solicitudes recibidas  de levantamientos planimétricos requeridos por la rama judicial dentro del proceso de politica de tierras</v>
      </c>
      <c r="F8" s="67" t="str">
        <f>'[6]POLITICA 1'!$F$19</f>
        <v>1. Elaboración de cartografía básica a escala 1:25.000: Se realizo la contratación del personal involucrado en el proyecto  y  se elaboro el cronograma de trabajo para el año 2017, así mismo se avanzo en el proceso de captura y generación de ortoimágenes en 315.000 has, se avanzo en el proceso de generación de salidas finales de las hojas 188IA, 242IID, 270IIIB, al 90% y el 70% de 243IIIA, 270IIC, 5IIIA. 2. levantamientos topográficos para restitución de tierras: Se atendieron ocho (8) solicitudes de levantamientos topográficos, uno de  Barranquilla (Atlántico) brindando apoyo al CTI, dos de Bogotá (Cundinamarca) brindando apoyo al Consejo de Estado, uno de Florencia (Caquetá) del Juzgado Tercero Municipal, uno de la Mesa (Cundinamarca) del Juzgado Civil Municipal,  dos de Cartagena  (Bolívar) con el predio de Arroyo Grande, en atención a la sentencia T-601 DEL 02 de noviembre de 2016  y uno atendiendo AUTO 040  de  2017, con la Secretaria General del IGAC. 3. Elaboración de cartografía básica a escala 1:2.000: Se realizo la contratación del personal involucrado en el proyecto, adicionalmente se realizo el cronograma de trabajo para el año 2017. Se realizo la revisión y preparación de los insumos requeridos para la ejecución de los trabajos de campo (ejecución del proceso de fotocontrol) de los municipios programados.  4. Mantenimiento de las bases de datos cartográficas: Se realizo la contratación del personal involucrado en el proyecto, adicionalmente se realizo el cronograma de trabajo para el año 2017. Para la base de datos cartográfica a escala 1:100.000: se adelantó la actualización de 4 hojas 68, 69, 79B y 89 correspondientes a 410.508 has, para la base de datos cartográfica a escala 1.500.000: se adelantaron 410.508 de la plancha 5.  5. Incorporar imágenes geográficas para fortalecer el BNI: Se realizo la incorporación de  3.120  imágenes nuevas al Banco Nacional de Imágenes.</v>
      </c>
      <c r="G8" s="68">
        <f>+'[2]POLITICA 1'!$G$16</f>
        <v>0.1</v>
      </c>
      <c r="H8" s="68">
        <f>'[6]POLITICA 1'!$H$19</f>
        <v>0.11396</v>
      </c>
      <c r="I8" s="68">
        <f>'[6]POLITICA 1'!$I$19</f>
        <v>0.08574000000000001</v>
      </c>
      <c r="J8" s="70">
        <f>'[6]POLITICA 1'!$J$19</f>
        <v>0.7523692523692525</v>
      </c>
      <c r="M8" s="4"/>
      <c r="N8" s="4"/>
      <c r="O8" s="5"/>
      <c r="P8" s="4"/>
      <c r="Q8" s="5"/>
    </row>
    <row r="9" spans="1:10" ht="409.5" customHeight="1" thickBot="1">
      <c r="A9" s="13"/>
      <c r="B9" s="66" t="s">
        <v>14</v>
      </c>
      <c r="C9" s="60" t="str">
        <f>'[6]POLITICA 1'!$C$27</f>
        <v>Mantenimiento del Sistema de Referencia Geodésica.</v>
      </c>
      <c r="D9" s="61" t="str">
        <f>'[5]POLITICA 1'!$D$24</f>
        <v>Subdirección de Geografía y Cartografía</v>
      </c>
      <c r="E9" s="62" t="str">
        <f>'[6]POLITICA 1'!$E$27</f>
        <v>
1. Nivelación de la Red Vertical Nacional en 300 kilometros.
2. Densificación de puntos de la red geodésica nacional en 50 puntos.
3. Generación de datos Rinex resultado de las estaciones permanentes GNSS: 9.490 Rinex.</v>
      </c>
      <c r="F9" s="67" t="str">
        <f>'[6]POLITICA 1'!$F$27</f>
        <v>1. Nivelación  de la Red Geodésica Vertical Nacional: Se realizó  la exploración de la LINEA 11_tramo Bucaramanga - San Alberto en 106 Km y se  realizó la exploración de la LINEA 4_tramo Calarcá -Laguneta en 30 km. Así mismo se realizó  materialización  de 16 puntos de la LINEA 14_Tramo Mariquita -Chinchiná. 2. Levantamiento de puntos densificados: Se realizó la revisión y programación de las 25 cabeceras municipales donde se realizaran los 50 puntos densificados programados para el año 2017.   3. Generación de datos Rinex de las estaciones permanentes: Se procesaron 1.589 archivos Rinex de aproximadamente 17 estaciones diarias conectadas en promedio.</v>
      </c>
      <c r="G9" s="68">
        <f>+'[3]POLITICA 1'!$G$22</f>
        <v>0.1</v>
      </c>
      <c r="H9" s="68">
        <f>'[6]POLITICA 1'!$H$27</f>
        <v>0.091205</v>
      </c>
      <c r="I9" s="68">
        <f>'[6]POLITICA 1'!$I$27</f>
        <v>0.061938</v>
      </c>
      <c r="J9" s="65">
        <f>'[6]POLITICA 1'!$J$27</f>
        <v>0.6791075050709939</v>
      </c>
    </row>
    <row r="10" spans="1:10" ht="366" customHeight="1" thickBot="1">
      <c r="A10" s="13"/>
      <c r="B10" s="66" t="s">
        <v>15</v>
      </c>
      <c r="C10" s="60" t="str">
        <f>'[6]POLITICA 1'!$C$42</f>
        <v>Estudios e investigaciones Geográficas </v>
      </c>
      <c r="D10" s="61" t="str">
        <f>'[5]POLITICA 1'!$D$39</f>
        <v>Subdirección de Geografía y Cartografía</v>
      </c>
      <c r="E10" s="62" t="str">
        <f>'[6]POLITICA 1'!$E$42</f>
        <v>
1. Elaboración de 1 Mapa Turístico (Mapa de Rutas) y Diccionario Geográfico.
2. Generación de Documentos Técnicos de deslindes y  de Territorios Indigenas: Elaboración de 3 documentos.
3. Generación de Documentos de Metodologías de Ordenamiento territorial: Elaboración de 2 documentos.</v>
      </c>
      <c r="F10" s="67" t="str">
        <f>'[6]POLITICA 1'!$F$42</f>
        <v>1. Estudios Geográficos: Mapas Turísticos: Elaboración del plan de trabajo y cronograma del proyecto. Se terminó de ajustar la propuesta de catálogo de símbolos en el tema turístico. Diccionario Geográfico: Elaboración del plan de trabajo y cronograma del proyecto. Alistamiento de solicitudes de información, recolección, depuración y actualización de la misma (11 oficios); Revisión de temática de información de embalses cuyo uso es diferente  a generación de energía eléctrica; revisión plantilla generalidades de las  variables precipitación y humedad de estaciones meteorológicas IDEAM de los 1122 municipios; Actualización de tablas de textos de 1024 topónimos entre municipios y departamentos en lo referente a 6 variables (3 de demografía, 1 de cultura y turismo, 1 de parques temáticos y 1 de áreas Protegidas). Identificación de 2356 nuevos topónimos a partir de cartografía digital, a ser revisados e incorporados en la base de datos. 2. Elaboración de Metodologías de Ordenamiento Territorial:  Metodología para la formulación de planes de OT a nivel  municipal: Definición de pilares de ordenamiento territorial y correlación de los factores estructurantes, determinantes y condicionantes para la evaluación del EAOT en función de dichos pilares. Acercamiento con grupos del CIAF para estructuración general de catálogo de objetos de ordenamiento territorial teniendo en cuenta los elementos y factores de análisis metodológicos propuestos. 3. Elaboración de documentos técnicos de deslindes de Entidades Territoriales: Documento técnico Deslindes municipales: Avance general de deslinde de  Sogamoso y sus colindantes. Avance General de Diagnósticos solicitud de deslinde Paipa con los - municipios de Sotaquirá, Tuta, Firavitoba, Tibasosa y Duitama. Solicitud deslinde Tuta con los municipios de  Firavitoba, Pesca, Toca, Oicata, Chivatá, Cómbita, Sotaquirá y Paipa. Solicitud deslinde pesca con los municipios de  Firavitoba, Tibasosa, Toca, Zetaquirá, San Eduardo, Siachoque, Tota e  Iza. Se realiza verificación deslinde de los municipios Agua de Dios con Ricaurte y Nilo.  Documento técnico de Deslindes Departamentales: Se realiza ajustes al proyecto de resolución de amojonamiento Boyacá-Cundinamarca. Ajustes al proyecto de resolución deslinde Boyacá-Santander. Preparación diligencia de reconocimiento de terreno del deslinde Caquetá-Meta-Guaviare (sector la macarena-san Vicente del Caguán). Metodología de territorios indígenas: Avances en el marco normativo de la metodología de territorios indígenas ítem antecedente y presentación inicial del procedimiento de la metodología.
</v>
      </c>
      <c r="G10" s="68">
        <f>+'[3]POLITICA 1'!$G$32</f>
        <v>0.1</v>
      </c>
      <c r="H10" s="68">
        <f>'[6]POLITICA 1'!$H$42</f>
        <v>0.1262</v>
      </c>
      <c r="I10" s="68">
        <f>'[6]POLITICA 1'!$I$42</f>
        <v>0.1262</v>
      </c>
      <c r="J10" s="65">
        <f>'[6]POLITICA 1'!$J$42</f>
        <v>1</v>
      </c>
    </row>
    <row r="11" spans="1:10" ht="369" customHeight="1" thickBot="1">
      <c r="A11" s="13"/>
      <c r="B11" s="66" t="s">
        <v>16</v>
      </c>
      <c r="C11" s="60" t="str">
        <f>'[6]POLITICA 1'!$C$48</f>
        <v>Apoyo interinstitucional para los requerimientos de la  Cancillería</v>
      </c>
      <c r="D11" s="61" t="str">
        <f>'[5]POLITICA 1'!$D$45</f>
        <v>Subdirección de Geografía y Cartografía</v>
      </c>
      <c r="E11" s="62" t="str">
        <f>'[6]POLITICA 1'!$E$48</f>
        <v>1. Atención de requerimientos de estudios técnicos  realizados por la Cancilleria para el tema fronterizo: Atención del 100% de la solicitudes recibidas.</v>
      </c>
      <c r="F11" s="67" t="str">
        <f>'[6]POLITICA 1'!$F$48</f>
        <v>1.  Atención de requerimientos de estudios técnicos  realizados por la Cancilleria para temas fronterizos: Para el primer trimestre del año 2017 se recibieron  6 solicitudes de integración fronteriza, 8 de cuencas internacionales, 1 de incidentes fronterizos, 2 de cartografía binacional  y  2 de demarcación fronteriza, para un total de 19 solicitudes recibidas que se están atendiendo de acuerdo a los requerimientos solicitados.</v>
      </c>
      <c r="G11" s="68">
        <f>+'[3]POLITICA 1'!$G$38</f>
        <v>0.1</v>
      </c>
      <c r="H11" s="68">
        <f>'[6]POLITICA 1'!$H$48</f>
        <v>0.07</v>
      </c>
      <c r="I11" s="71">
        <f>'[6]POLITICA 1'!$I$48</f>
        <v>0.07</v>
      </c>
      <c r="J11" s="65">
        <f>'[6]POLITICA 1'!$J$48</f>
        <v>1</v>
      </c>
    </row>
    <row r="12" spans="1:10" ht="393" customHeight="1" thickBot="1">
      <c r="A12" s="13"/>
      <c r="B12" s="66" t="s">
        <v>17</v>
      </c>
      <c r="C12" s="60" t="str">
        <f>'[6]POLITICA 1'!$C$59</f>
        <v> Levantamiento de suelos, geomorfología y monitoreo de factores que afectan el recurso tierra en Colombia.</v>
      </c>
      <c r="D12" s="61" t="str">
        <f>'[5]POLITICA 1'!$D$56</f>
        <v>Subdirección de Agrología</v>
      </c>
      <c r="E12" s="62" t="str">
        <f>'[6]POLITICA 1'!$E$59</f>
        <v>Elaborar estudios semidetallados de suelos, AHT para fines multiples, análisis de suelos Misionales o por Convenios y Estudios de coberturas y conflictos del territorio, entre otros.</v>
      </c>
      <c r="F12" s="62" t="str">
        <f>'[6]POLITICA 1'!$F$59</f>
        <v>LEVANTAMIENTOS: CATATUMBO: Inicio del proceso de socialización con las comunidades y recolección de la información en campo de 40.600 Ha. TOTA: Realización de 591 observaciones detalladas y 32 observaciones de comprobación, para un total de 623 observaciones y su control de calidad en campo. CESAR Y MAGDALENA: Los estudios de suelos en los municipios de Tamalameque, Pailitas, Pelaya, La Gloria y San Martin del sur del departamento del Cesar en donde se hicieron 1333 observaciones de campo. En los municipios de Ariguaní y Nueva Granada del departamento del Magdalena con 1162 observaciones y control de calidad en campo. En actividades de levantamientos misionales de suelos productivos se desarrollan procesos de poscampo para la elaboración de las salidas finales.
PROYECTOS ESPECIALES: FAO: Pago de la FAO de U$15,000 por el premio Glinka a la obra Suelos y Tierras de Colombia y preparación invitación reunión técnica sistema WOCAT - planes exitosos de manejo sostenible del suelo. MAGA: Gestión por parte de Guatemala de la adquisición de las licencias de software como contraprestación al IGAC, ajustes a los POA de los convenios 043/2006 y 010/2015. PECAT: No se presentaron requerimientos durante el mes de marzo pero se realiza el proceso analítico del último monitoreo en el LNS. Procesos Agrológicos: propuesta de diagramación de los cpítulos de suelos hídricos, revisión y corrección 2 edición de Suelos y Tierras de Colombia.
AHT: MISIONAL, se adelantó correlación de cálculos para 16 municipios de Catatumbo; se entrega al GIT Geomática los municipios de González, Ábrego y El Carmen, Norte de Santander; RESTITUCIÓN, en revisión 2 municipios de Santander; SOLICITUDES JUDICIALES, se responden 118 solicitudes de predios de Avalúos, se entregaron los insumos para las respuestas de predios del GIT Avalúos.; CORRELACIÓN, se estructuran los municipios de Ortega y Ovejas; CONTROL CALIDAD, se realiza control de calidad a los municipios de Paime, Buenavista y Ortega. 
LNS:  Se presentó un avance en la meta de 11,32%, superior al programado para el mes de marzo de 2017 con un total de 7265 análisis.
INTERPRETACIÓN: Coberturas y uso de la tierra: Levantamiento de 432,670 ha en jurisdicción CAR a la fecha acumulan 754,696 ha en sectores de las cuencas de los Ríos Seco, Bogotá y Magdalena. Estudios en suelos hídricos en áreas de humedales del departamento de Casanare y la región de La Mojana en 246.980 ha. Finalizado el mes de marzo el área trabajada en la temática de cobertura y uso de la tierra alcanza 246.980 Ha</v>
      </c>
      <c r="G12" s="68">
        <f>+'[3]POLITICA 1'!$G$49</f>
        <v>0.1</v>
      </c>
      <c r="H12" s="68">
        <f>'[6]POLITICA 1'!$H$59</f>
        <v>0.19204000000000002</v>
      </c>
      <c r="I12" s="68">
        <f>'[6]POLITICA 1'!$I$59</f>
        <v>0.19516</v>
      </c>
      <c r="J12" s="65">
        <f>'[6]POLITICA 1'!$J$59</f>
        <v>1.0162466152884815</v>
      </c>
    </row>
    <row r="13" spans="1:10" ht="159.75" customHeight="1" thickBot="1">
      <c r="A13" s="13"/>
      <c r="B13" s="66" t="s">
        <v>18</v>
      </c>
      <c r="C13" s="72" t="str">
        <f>'[6]POLITICA 1'!$C$65</f>
        <v>Fortalecimiento de la Comisión Colombiana del Espacio -CCE</v>
      </c>
      <c r="D13" s="61" t="str">
        <f>'[5]POLITICA 1'!$D$62</f>
        <v>Oficina CIAF</v>
      </c>
      <c r="E13" s="62" t="str">
        <f>'[6]POLITICA 1'!$E$65</f>
        <v>Desarrollar dos (2)  Proyectos de I+d+i en el uso de sensores remotos como apoyo al desarrollo sostenible del territorio nacional.
</v>
      </c>
      <c r="F13" s="67" t="str">
        <f>'[6]POLITICA 1'!$F$65</f>
        <v>Actividad 1. Proyecto 1 Sequias: Elaboración del mapa para publicación de productos de anomalía de condiciones secas para días julianos 337 y 353 del 2016, y generación de anomalía de condiciones secas para todo el territorio colombiano para los días julianos 001 del año 2017. Proyecto 2: Sinergismo Productos S2R: Generación de productos S2R a partir de la fusión de imágenes Rapideye y Sentinel 2A, para los municipios de Ibagué (Tolima) y La Palma (Antioquia); y elaboración de la versión 2 del documento técnico Planteamiento de la idea de investigación. Actividad 2. Desarrollo de seis (6) reuniones de seguimiento a la organizaciòn de la Semana Geomática Internacional 2017; Consolidación del listado de posibles expertos internacionales que serán invitados. Actividad 3. Solicitud efectuada por parte de las entidades que integran la CCE para convocar la reunión de comité técnico; realización de actividades en el marco de UN -SPIDER</v>
      </c>
      <c r="G13" s="68">
        <f>+'[3]POLITICA 1'!$G$55</f>
        <v>0.1</v>
      </c>
      <c r="H13" s="68">
        <f>'[6]POLITICA 1'!$H$65</f>
        <v>0.125</v>
      </c>
      <c r="I13" s="71">
        <f>'[6]POLITICA 1'!$I$65</f>
        <v>0.125</v>
      </c>
      <c r="J13" s="65">
        <f>'[6]POLITICA 1'!$J$65</f>
        <v>1</v>
      </c>
    </row>
    <row r="14" spans="1:10" ht="148.5" customHeight="1">
      <c r="A14" s="13"/>
      <c r="B14" s="66" t="s">
        <v>19</v>
      </c>
      <c r="C14" s="60" t="str">
        <f>'[6]POLITICA 1'!$C$72</f>
        <v>Infraestructura Colombiana de Datos Espaciales ICDE</v>
      </c>
      <c r="D14" s="61" t="str">
        <f>'[5]POLITICA 1'!$D$69</f>
        <v>Oficina CIAF</v>
      </c>
      <c r="E14" s="73" t="str">
        <f>'[6]POLITICA 1'!$E$72</f>
        <v>
Estandarizar información geográfica en entidades que conforman la ICDE; y establecer parametros y lineamientos para la conformacion de IDES tematicas regionales</v>
      </c>
      <c r="F14" s="74" t="str">
        <f>'[6]POLITICA 1'!$F$72</f>
        <v>Actividad 1. Se analizaron los esquemas para conformar las guías de implementación de normas técnicas; se definieron los productos para la conformación de IDEs temáticas, regionales o institucionales; se participó en la conformación de la IDE de administración de Tierras; y se envió la propuesta para la IDE de Republica Dominicana. Actividad 2. Se realizaron observaciones a las especificaciones técnicas del Levantamiento Planimetrico Predial elaboradas por el IGAC, a fin de estandarizar el Catastro Multipropósito; se elaboró el Plan de Gestión de metadatos; y se revisaron los componentes del proyecto Nivel de madurez de las IDEs para ser aplicado en algunas entidades. Actividad 3. Se efectuó una capacitación para el manejo y administración del Portal Geográfico Nacional; y se elaboraron noticias para posicionar a la ICDE.</v>
      </c>
      <c r="G14" s="68">
        <f>+'[3]POLITICA 1'!$G$62</f>
        <v>0.1</v>
      </c>
      <c r="H14" s="68">
        <f>'[6]POLITICA 1'!$H$72</f>
        <v>0.16000000000000003</v>
      </c>
      <c r="I14" s="68">
        <f>'[6]POLITICA 1'!$I$72</f>
        <v>0.16000000000000003</v>
      </c>
      <c r="J14" s="65">
        <f>'[6]POLITICA 1'!$J$72</f>
        <v>1</v>
      </c>
    </row>
    <row r="15" spans="1:10" ht="315" customHeight="1">
      <c r="A15" s="13"/>
      <c r="B15" s="66" t="s">
        <v>20</v>
      </c>
      <c r="C15" s="60" t="str">
        <f>'[6]POLITICA 1'!$C$77</f>
        <v>Investigación en sensores remotos y sensores de información geográfica. </v>
      </c>
      <c r="D15" s="61" t="str">
        <f>'[5]POLITICA 1'!$D$74</f>
        <v>Oficina CIAF</v>
      </c>
      <c r="E15" s="62" t="str">
        <f>'[6]POLITICA 1'!$E$77</f>
        <v>Realizar proyectos de I+D+i en Geomática, desarrollar procesos de transferencia presencial y virtual e implementar el plan estratégico de investigación 
Realizar mantenimiento a la plataforma existente  SIG- Nodo para el apoyo a la Política integral de Tierras.</v>
      </c>
      <c r="F15" s="67" t="str">
        <f>'[6]POLITICA 1'!$F$77</f>
        <v>Actividad 1.Proyecto 1: Elaboración del cronograma de actividades y formato de formulación de la propuesta de investigación. Proyecto 2: Continuación de actividades de procesamiento del material de imágenes de UAV del proyecto Pacho-Cundinamarca y desarrollo de pruebas de optimización del hardware; asi mismo, se efectuó consolidación de cotizaciones respecto a plataformas, software y servicios. Actividad 2. Elaboración segunda versión del documento técnico “Protocolo de captura de información espectral en laboratorio”, con la propuesta inicial de contenido. Actividad 3. Desarrollo de reunión con COLCIENCIAS para articular los procesos de investigación y transfrencia de conocimientos; en el marco del comite tècnico de investigación, se  inicio la preparación de la propuestas de proyectos de investigación en las lineas temáticas del IGAC  para las Convocatorias IPGH y CYTED . Actividad 4. Artículo 1. “Análisis comparativo de las metodologías de los sistemas de clasificación de la cobertura de la tierra LCCS de la FAO y de Corine de la Unión Europea para mapeo de coberturas terrestres mediante el uso de tecnologías geoespaciales”: Teniendo en cuenta su aprobación para publicación por la Revista Geográfica IPGH, se envío resumen en portugués. Artículo 3. "Metodología para evaluación de exactitud posicional vertical de modelos digitales de elevación derivados de SR": Envío para revisión, en marzo 9, a la Revista Tecnura de la Universidad Distrital. Actividad 5. Selección de los estudiantes que van a participar en la Especialización en (SIG) en convenio con la Universidad Francisco José de Caldas y el IGAC; Desarrollo de Cursos cortos del programa regular de capacitación del  IGAC: Curso de reconocimiento predial urbano – rural en la ciudad de Tunja del 6 al 17 de Marzo; Gestión académica del Telecentro: Curso de fundamentos de percepción remota para funcionarios del IGAC, del 20 de febrero al 26 de marzo; Curso de cartografía digital en ambiente SIG para funcionarios del IGAC, del 20 de febrero al 26 de marzo. Desarrollo de Cursos por Cooperación Internacional: Curso internacional políticas urbanas y gestión de programas sostenibles para ciudades inteligentes (1ª. Edición), del 20 de febrero al 17 de marzo.Actividad 6. Se adelantaron labores técnicas de mantenimiento  y actualización del manejador de datos. Restauración datos correspondientes a la base de datos del SIG; se avanzó con la actualización del administrador de servicios para optimizar las funcionalidades del módulo,  y en un 50 % con la actualización de la tabla de contenido del SIG, a partir de la actualización del administrador de servicios; y se realizó la verificación del estado de los manuales de usuario y administrador.
</v>
      </c>
      <c r="G15" s="68">
        <f>+'[3]POLITICA 1'!$G$67</f>
        <v>0.1</v>
      </c>
      <c r="H15" s="68">
        <f>'[6]POLITICA 1'!$H$77</f>
        <v>0.14999999999999997</v>
      </c>
      <c r="I15" s="68">
        <f>'[6]POLITICA 1'!$I$77</f>
        <v>0.15699999999999997</v>
      </c>
      <c r="J15" s="70">
        <f>IF(I15=0,"",I15/H15)</f>
        <v>1.0466666666666666</v>
      </c>
    </row>
    <row r="16" spans="1:10" ht="48.75" customHeight="1" thickBot="1">
      <c r="A16" s="13"/>
      <c r="B16" s="103" t="s">
        <v>9</v>
      </c>
      <c r="C16" s="104"/>
      <c r="D16" s="104"/>
      <c r="E16" s="104"/>
      <c r="F16" s="104"/>
      <c r="G16" s="15">
        <f>+G6+G7+G8+G9+G10+G11+G12+G13+G14+G15</f>
        <v>0.9999999999999999</v>
      </c>
      <c r="H16" s="15">
        <f>+G6*H6+G7*H7+G8*H8++G9*H9+G10*H10+G11*H11+G12*H12+G13*H13+G14*H14+G15*H15</f>
        <v>0.11848249999999999</v>
      </c>
      <c r="I16" s="15">
        <f>G6*I6+G7*I7+G8*I8+G9*I9+G10*I10+G11*I11+G12*I12+G13*H13+G14*H14+G15*I15</f>
        <v>0.1140418</v>
      </c>
      <c r="J16" s="16">
        <f>IF(I16=0,"",I16/H16)</f>
        <v>0.9625202034055663</v>
      </c>
    </row>
    <row r="21" ht="12">
      <c r="C21" s="7"/>
    </row>
    <row r="22" spans="3:5" ht="12">
      <c r="C22" s="7"/>
      <c r="D22" s="30"/>
      <c r="E22" s="7"/>
    </row>
    <row r="23" spans="3:5" ht="12">
      <c r="C23" s="7"/>
      <c r="D23" s="30"/>
      <c r="E23" s="7"/>
    </row>
    <row r="24" spans="3:5" ht="12">
      <c r="C24" s="7"/>
      <c r="D24" s="30"/>
      <c r="E24" s="7"/>
    </row>
    <row r="25" spans="3:5" ht="12">
      <c r="C25" s="7"/>
      <c r="D25" s="30"/>
      <c r="E25" s="7"/>
    </row>
    <row r="26" spans="3:5" ht="12">
      <c r="C26" s="7"/>
      <c r="D26" s="30"/>
      <c r="E26" s="7"/>
    </row>
    <row r="27" spans="3:5" ht="12">
      <c r="C27" s="7"/>
      <c r="D27" s="30"/>
      <c r="E27" s="7"/>
    </row>
    <row r="28" spans="3:5" ht="12">
      <c r="C28" s="7"/>
      <c r="D28" s="30"/>
      <c r="E28" s="7"/>
    </row>
  </sheetData>
  <sheetProtection/>
  <mergeCells count="6">
    <mergeCell ref="B4:J4"/>
    <mergeCell ref="B16:F16"/>
    <mergeCell ref="B1:J1"/>
    <mergeCell ref="B2:J2"/>
    <mergeCell ref="B3:C3"/>
    <mergeCell ref="D3:J3"/>
  </mergeCells>
  <hyperlinks>
    <hyperlink ref="C6" r:id="rId1" display="http://www.igac.gov.co:10040/wps/wcm/connect/b8b9f88041459667be4bbe34e8a2698c/?MOD=AJPERES"/>
    <hyperlink ref="C7" r:id="rId2" display="http://www.igac.gov.co:10040/wps/wcm/connect/5118b1804145972abe53be34e8a2698c/?MOD=AJPERES"/>
    <hyperlink ref="C8" r:id="rId3" display="http://www.igac.gov.co:10040/wps/wcm/connect/2eb97f0041459790be5bbe34e8a2698c/?MOD=AJPERES"/>
    <hyperlink ref="C9" r:id="rId4" display="http://www.igac.gov.co:10040/wps/wcm/connect/1bd39880414597eabe63be34e8a2698c/?MOD=AJPERES"/>
    <hyperlink ref="C10" r:id="rId5" display="http://www.igac.gov.co:10040/wps/wcm/connect/83b6cd0041459844be6bbe34e8a2698c/?MOD=AJPERES"/>
    <hyperlink ref="C11" r:id="rId6" display="http://www.igac.gov.co:10040/wps/wcm/connect/f764e280414598f5be73be34e8a2698c/?MOD=AJPERES"/>
    <hyperlink ref="C12" r:id="rId7" display="http://www.igac.gov.co:10040/wps/wcm/connect/eea2f98041459953be7bbe34e8a2698c/?MOD=AJPERES"/>
    <hyperlink ref="C13" r:id="rId8" display="http://www.igac.gov.co:10040/wps/wcm/connect/7cf49b00414599a7be83be34e8a2698c/?MOD=AJPERES"/>
    <hyperlink ref="C14" r:id="rId9" display="http://www.igac.gov.co:10040/wps/wcm/connect/421e5180414599ffbe8bbe34e8a2698c/?MOD=AJPERES"/>
    <hyperlink ref="C15" r:id="rId10" display="http://www.igac.gov.co:10040/wps/wcm/connect/ca3b400041459a6dbe93be34e8a2698c/?MOD=AJPERES"/>
  </hyperlinks>
  <printOptions horizontalCentered="1" verticalCentered="1"/>
  <pageMargins left="0" right="0" top="0" bottom="0" header="0" footer="0"/>
  <pageSetup horizontalDpi="600" verticalDpi="600" orientation="landscape" scale="60" r:id="rId11"/>
  <ignoredErrors>
    <ignoredError sqref="B6" numberStoredAsText="1"/>
  </ignoredErrors>
</worksheet>
</file>

<file path=xl/worksheets/sheet3.xml><?xml version="1.0" encoding="utf-8"?>
<worksheet xmlns="http://schemas.openxmlformats.org/spreadsheetml/2006/main" xmlns:r="http://schemas.openxmlformats.org/officeDocument/2006/relationships">
  <dimension ref="B1:Q9"/>
  <sheetViews>
    <sheetView showZeros="0" zoomScale="80" zoomScaleNormal="80" zoomScalePageLayoutView="0" workbookViewId="0" topLeftCell="A1">
      <pane ySplit="5" topLeftCell="A7" activePane="bottomLeft" state="frozen"/>
      <selection pane="topLeft" activeCell="A1" sqref="A1"/>
      <selection pane="bottomLeft" activeCell="C8" sqref="C8"/>
    </sheetView>
  </sheetViews>
  <sheetFormatPr defaultColWidth="11.421875" defaultRowHeight="15"/>
  <cols>
    <col min="1" max="1" width="1.7109375" style="3" customWidth="1"/>
    <col min="2" max="2" width="4.7109375" style="6" customWidth="1"/>
    <col min="3" max="3" width="28.421875" style="3" customWidth="1"/>
    <col min="4" max="4" width="15.140625" style="6" customWidth="1"/>
    <col min="5" max="5" width="48.28125" style="3" customWidth="1"/>
    <col min="6" max="6" width="62.00390625" style="3" customWidth="1"/>
    <col min="7" max="7" width="10.00390625" style="10" bestFit="1" customWidth="1"/>
    <col min="8" max="8" width="15.57421875" style="9" customWidth="1"/>
    <col min="9" max="9" width="12.7109375" style="9" customWidth="1"/>
    <col min="10" max="10" width="14.8515625" style="3" customWidth="1"/>
    <col min="11" max="11" width="11.421875" style="3" customWidth="1"/>
    <col min="12" max="12" width="12.8515625" style="3" bestFit="1" customWidth="1"/>
    <col min="13" max="15" width="11.421875" style="3" customWidth="1"/>
    <col min="16" max="16" width="12.8515625" style="3" bestFit="1" customWidth="1"/>
    <col min="17" max="16384" width="11.421875" style="3" customWidth="1"/>
  </cols>
  <sheetData>
    <row r="1" spans="2:12" ht="15.75">
      <c r="B1" s="105" t="str">
        <f>'PAA 2017'!B1:H1</f>
        <v>INSTITUTO GEOGRÁFICO AGUSTÍN CODAZZI</v>
      </c>
      <c r="C1" s="105"/>
      <c r="D1" s="105"/>
      <c r="E1" s="105"/>
      <c r="F1" s="105"/>
      <c r="G1" s="105"/>
      <c r="H1" s="105"/>
      <c r="I1" s="105"/>
      <c r="J1" s="105"/>
      <c r="L1" s="4"/>
    </row>
    <row r="2" spans="2:10" ht="15.75">
      <c r="B2" s="105" t="str">
        <f>'PAA 2017'!B2:H2</f>
        <v>Consolidado del  avance de las metas programadas por políticas del Plan de Acción Anual 2017</v>
      </c>
      <c r="C2" s="105"/>
      <c r="D2" s="105"/>
      <c r="E2" s="105"/>
      <c r="F2" s="105"/>
      <c r="G2" s="105"/>
      <c r="H2" s="105"/>
      <c r="I2" s="105"/>
      <c r="J2" s="105"/>
    </row>
    <row r="3" spans="2:16" s="32" customFormat="1" ht="19.5" customHeight="1">
      <c r="B3" s="110" t="str">
        <f>'POLITICA 1'!B3:C3</f>
        <v>POLITICA</v>
      </c>
      <c r="C3" s="110"/>
      <c r="D3" s="111" t="str">
        <f>+'[1]POLITICA 2'!$D$3:$J$3</f>
        <v>2. Transparencia, Participación y Servicio al Ciudadano 
</v>
      </c>
      <c r="E3" s="112"/>
      <c r="F3" s="112"/>
      <c r="G3" s="112"/>
      <c r="H3" s="112"/>
      <c r="I3" s="112"/>
      <c r="J3" s="112"/>
      <c r="P3" s="33"/>
    </row>
    <row r="4" spans="2:16" ht="28.5" customHeight="1" thickBot="1">
      <c r="B4" s="102" t="str">
        <f>+'PAA 2017'!B3:H3</f>
        <v>Corte a 30 de Marzo de 2017</v>
      </c>
      <c r="C4" s="102"/>
      <c r="D4" s="102"/>
      <c r="E4" s="102"/>
      <c r="F4" s="102"/>
      <c r="G4" s="102"/>
      <c r="H4" s="102"/>
      <c r="I4" s="102"/>
      <c r="J4" s="102"/>
      <c r="P4" s="4"/>
    </row>
    <row r="5" spans="2:11" ht="51.75" customHeight="1" thickBot="1">
      <c r="B5" s="23" t="s">
        <v>5</v>
      </c>
      <c r="C5" s="24" t="s">
        <v>6</v>
      </c>
      <c r="D5" s="24" t="s">
        <v>10</v>
      </c>
      <c r="E5" s="24" t="s">
        <v>7</v>
      </c>
      <c r="F5" s="24" t="s">
        <v>8</v>
      </c>
      <c r="G5" s="25" t="s">
        <v>1</v>
      </c>
      <c r="H5" s="26" t="s">
        <v>2</v>
      </c>
      <c r="I5" s="27" t="s">
        <v>3</v>
      </c>
      <c r="J5" s="27" t="s">
        <v>4</v>
      </c>
      <c r="K5" s="8"/>
    </row>
    <row r="6" spans="2:11" ht="393" customHeight="1">
      <c r="B6" s="66" t="s">
        <v>21</v>
      </c>
      <c r="C6" s="75" t="str">
        <f>+'[2]POLITICA 2'!$C$7</f>
        <v>Plan integral de difusión, promoción y mercadeo de productos y servicios geográficos del IGAC</v>
      </c>
      <c r="D6" s="62" t="str">
        <f>'[5]POLITICA 2'!$D$7</f>
        <v>Oficina de Difusión y Mercadeo</v>
      </c>
      <c r="E6" s="62" t="str">
        <f>'[4]POLITICA 2'!$E$7</f>
        <v>1. Divulgación y comercialización en diez (10) ferias y eventos
2. Una (1) Publicación
3. Gestión y preservación de 500 obras
4. Mejora para la atención al usuario  en un (1) centro  de información geográfica
5.  Lograr  el 100% de satifacción de los </v>
      </c>
      <c r="F6" s="67" t="str">
        <f>'[6]POLITICA 2'!$F$7</f>
        <v>Para  el mes de MARZO del 2017 se presenta un avance de 5,98% de ejecución relacionado asi: ACT 1:  El IGAC particpó en el Congreso Nacional de Municipios, en donde se presentó una ponencia sobre el tema “La financiación territorial en el posacuerdo: perspectivas del sistema general de participaciones y fortalecimiento de recursos propios  y se realizó la entrega de cartillas en Tunja,   ACT 2: No requiere avance para este mes. ACT 3: Durante el mes de marzo se realizaron 152 visitas por parte de los comercilaizadores a nivel Nacional con el objetivo de ofrecer los procductos del IGAC; la Oficinas Territoriales que participaron fueron las siguientes: Bogotá, Magdalena, Atlántico, Córdoba, Sucre, Nariño y Valle. ACT 4: Durante el mes de febrero de 2017 se registran unas ventas de $200.790.712  millones con relacion a las programadas $ 306.745.500 millones, presentandose un déficit de 3,08% con relación a las ventas fijada para el mes de febrero de 2017. El reporte de ventas del mes de Marzo se registrará cuando el GIT de financiera los suministre.  </v>
      </c>
      <c r="G6" s="68">
        <f>+'[3]POLITICA 2'!$G$7</f>
        <v>0.3333</v>
      </c>
      <c r="H6" s="68">
        <f>'[6]POLITICA 2'!$H$7</f>
        <v>0.17968</v>
      </c>
      <c r="I6" s="68">
        <f>'[6]POLITICA 2'!$I$7</f>
        <v>0.13688</v>
      </c>
      <c r="J6" s="76">
        <f>IF(I6=0,"",I6/H6)</f>
        <v>0.7617987533392698</v>
      </c>
      <c r="K6" s="12"/>
    </row>
    <row r="7" spans="2:17" ht="393" customHeight="1">
      <c r="B7" s="66" t="s">
        <v>22</v>
      </c>
      <c r="C7" s="75" t="s">
        <v>33</v>
      </c>
      <c r="D7" s="61" t="str">
        <f>'[5]POLITICA 2'!$D$16</f>
        <v>Oficina de Difusión y Mercadeo</v>
      </c>
      <c r="E7" s="62" t="str">
        <f>'[6]POLITICA 2'!$E$16</f>
        <v>Implementar la estrategia de comunicación interna y externa para dar cumplimiento a lo establecido en el Plan de Comunicaciones 2017</v>
      </c>
      <c r="F7" s="74" t="str">
        <f>'[6]POLITICA 2'!$F$16</f>
        <v>Con corte a primer trimestre de 2017, desde el GIT de El Equipo de Comunicaciones se implementaron y ejecutaron las actividades que presentan un avance del 8,33% acumulado: ACT. 1: A través de las diferentes herramientas de comunicación interna del IGAC establecidas en el Plan de Comunicaciones del IGAC, durante el primer trimestre, se realizó de manera permanente y oportuna la socialización y divulgación de información de interés para los servidores del Instituto, las cuales presentan los siguientes resultados. IGACNET: se realizó la publicación de 42 notas informativas en el home, noticias del día y lo que está pasando.  PANTALLAS DIGITALES: se divulgaron 252 mensajes informativos relacionados con comunicados de prensa, noticias, eventos, campañas, avisos generales de interés, productos y servicios del IGAC, novedades de contratación, entre otros. BOLETINES VIRTUALES: se diseñaron 9 Boletines Mi IGAC y 31 boletines virtuales, con notas internas de interés que fueron divulgados a través del correo Interno a los servidores del IGAC. VISOR: a través del diseño de 2 ediciones de este Boletín informativo se socializaron eventos organizados o en los que participó el IGAC, así como eventos y gestión representativa del Director, información interna, celebraciones y reconocimientos a la labor de los equipos de trabajo.  CAMPAÑAS INTERAS: Se realizaron 3 campañas internas:  "Trámites  Oficina Jurídica del IGAC" y "Todos somos IGAC" .  ACT. 2: A través de las redes sociales diaria y constantemente se envían mensajes con contenidos temáticos producidos por el IGAC, que permiten interactuar de manera permanente con los usuarios y diferentes grupos de interés, resolviendo inquietudes, suministrando información relacionada con la gestión, labor misional y actividades lideradas por el Instituto.  A través de La cuenta del Facebook se realizó la publicación de 90 mensajes temáticos,  que permitieron un alcance de 735.382 a las publicaciones realizadas y sumar 2.496 nuevos fans, para un total de 65.535 fans en esta red, lo que permitieron 106.368 interacciones con usuarios.   A través de la cuenta Institucional del Twitter se divulgaron 674 mensajes temáticos, que permitieron sumar a esta red social 1.185 nuevos seguidores, para un total de 54.997 seguidores y que 13.004 usuarios ingresaran y consultaran la cuenta del IGAC.  Así mismo, a través del Canal Institucional de You Tube en donde se publicaron 4 videos con temas institucionales. ACT. 3: Durante el primer trimestre, se realizó de manera permanente y oportuna la divulgación de contenidos temáticos sobre la gestión y actividades del IGAC las cuales presentan los siguientes resultados. Se realizó la redacción de 48 comunicados de prensa, lo que permitió generar  611 registros informativos en diferentes medios de comunicación a nivel local y regional, que dan cuenta que la gestión realizada por el instituto en temas de catastro, geografía, cartografía, agrología, geodesia, entre otros.</v>
      </c>
      <c r="G7" s="68">
        <f>+'[3]POLITICA 2'!$G$16</f>
        <v>0.3334</v>
      </c>
      <c r="H7" s="68">
        <f>'[6]POLITICA 2'!$H$16</f>
        <v>0.2499</v>
      </c>
      <c r="I7" s="68">
        <f>'[6]POLITICA 2'!$I$16</f>
        <v>0.2499</v>
      </c>
      <c r="J7" s="69">
        <f>IF(I7=0,"",I7/H7)</f>
        <v>1</v>
      </c>
      <c r="M7" s="4"/>
      <c r="N7" s="4"/>
      <c r="O7" s="5"/>
      <c r="P7" s="4"/>
      <c r="Q7" s="5"/>
    </row>
    <row r="8" spans="2:17" ht="162" customHeight="1">
      <c r="B8" s="66" t="s">
        <v>32</v>
      </c>
      <c r="C8" s="77" t="str">
        <f>'[6]POLITICA 2'!$C$24</f>
        <v>Fortalecimiento del Servicio al Ciudadano</v>
      </c>
      <c r="D8" s="62" t="str">
        <f>'[5]POLITICA 2'!$D$24</f>
        <v>Secretaría General</v>
      </c>
      <c r="E8" s="62" t="str">
        <f>'[6]POLITICA 2'!$E$24</f>
        <v>Lograr la satisfacción de los usuarios del IGAC en un 88%.
Medir la oportunidad del 100% de las PQR de la vigencia.
Formular 1 programa de servicio al ciudadano.</v>
      </c>
      <c r="F8" s="67" t="str">
        <f>'[6]POLITICA 2'!$F$24</f>
        <v>1. Se define la ficha tecnica y encuestas a aplicar, y se realizaron 3 video clips sobre lenguaje de señas, ley anticorrupción y que son las PQRD con los funcionarios del grupo.2. Sensibilización a nivel Sede Central, frente a los protocolos de atención, CI 54 de 2017. 3. Se realizaron videoconferencias a Direcciones Territoriales, actualización de la resolucion del derecho de petición no. 342 de 2017, y se envía correo a Direcciones Territoriales para su socialización. 4. Se realizó el programa de servicio al ciudadano y se envío a la Oficina Asesora de Planeación para revisión 5. se elaboró el informe Triemestral con radicado IE3679</v>
      </c>
      <c r="G8" s="68">
        <f>+'[3]POLITICA 2'!$G$24</f>
        <v>0.3333</v>
      </c>
      <c r="H8" s="68">
        <f>'[6]POLITICA 2'!$H$24</f>
        <v>0.18096</v>
      </c>
      <c r="I8" s="68">
        <f>'[6]POLITICA 2'!$I$24</f>
        <v>0.18096</v>
      </c>
      <c r="J8" s="78">
        <f>'[6]POLITICA 2'!$J$24</f>
        <v>1</v>
      </c>
      <c r="M8" s="4"/>
      <c r="N8" s="4"/>
      <c r="O8" s="5"/>
      <c r="P8" s="4"/>
      <c r="Q8" s="5"/>
    </row>
    <row r="9" spans="2:11" ht="45.75" customHeight="1" thickBot="1">
      <c r="B9" s="108" t="s">
        <v>9</v>
      </c>
      <c r="C9" s="109"/>
      <c r="D9" s="109"/>
      <c r="E9" s="109"/>
      <c r="F9" s="109"/>
      <c r="G9" s="15">
        <f>+G6+G7+G8</f>
        <v>1</v>
      </c>
      <c r="H9" s="15">
        <f>+G6*H6+G7*H7+G8*H8</f>
        <v>0.203517972</v>
      </c>
      <c r="I9" s="15">
        <f>+G6*I6+G7*I7+G8*I8</f>
        <v>0.18925273199999998</v>
      </c>
      <c r="J9" s="17">
        <f>IF(I9=0,"",I9/H9)</f>
        <v>0.9299067307923056</v>
      </c>
      <c r="K9" s="8"/>
    </row>
  </sheetData>
  <sheetProtection/>
  <mergeCells count="6">
    <mergeCell ref="B9:F9"/>
    <mergeCell ref="B1:J1"/>
    <mergeCell ref="B2:J2"/>
    <mergeCell ref="B3:C3"/>
    <mergeCell ref="D3:J3"/>
    <mergeCell ref="B4:J4"/>
  </mergeCells>
  <hyperlinks>
    <hyperlink ref="C6" r:id="rId1" display="http://www.igac.gov.co:10040/wps/wcm/connect/592a840041459b64be9bbe34e8a2698c/?MOD=AJPERES"/>
    <hyperlink ref="C8" r:id="rId2" display="http://www.igac.gov.co:10040/wps/wcm/connect/8afe220041459c1abeabbe34e8a2698c/?MOD=AJPERES"/>
    <hyperlink ref="C7" r:id="rId3" display="Diseño e implementación del Plan de Comunicaciones "/>
  </hyperlinks>
  <printOptions horizontalCentered="1"/>
  <pageMargins left="0" right="0" top="0.5905511811023623" bottom="0" header="0" footer="0"/>
  <pageSetup horizontalDpi="600" verticalDpi="600" orientation="landscape" scale="50" r:id="rId4"/>
</worksheet>
</file>

<file path=xl/worksheets/sheet4.xml><?xml version="1.0" encoding="utf-8"?>
<worksheet xmlns="http://schemas.openxmlformats.org/spreadsheetml/2006/main" xmlns:r="http://schemas.openxmlformats.org/officeDocument/2006/relationships">
  <dimension ref="B1:K8"/>
  <sheetViews>
    <sheetView zoomScale="80" zoomScaleNormal="80" zoomScalePageLayoutView="0" workbookViewId="0" topLeftCell="A1">
      <selection activeCell="C7" sqref="C7"/>
    </sheetView>
  </sheetViews>
  <sheetFormatPr defaultColWidth="11.421875" defaultRowHeight="15"/>
  <cols>
    <col min="1" max="1" width="1.7109375" style="3" customWidth="1"/>
    <col min="2" max="2" width="4.7109375" style="6" customWidth="1"/>
    <col min="3" max="3" width="22.28125" style="3" customWidth="1"/>
    <col min="4" max="4" width="13.28125" style="6" customWidth="1"/>
    <col min="5" max="5" width="47.7109375" style="3" customWidth="1"/>
    <col min="6" max="6" width="64.7109375" style="6" customWidth="1"/>
    <col min="7" max="7" width="10.00390625" style="10" bestFit="1" customWidth="1"/>
    <col min="8" max="9" width="12.7109375" style="9" customWidth="1"/>
    <col min="10" max="10" width="13.7109375" style="3" customWidth="1"/>
    <col min="11" max="16384" width="11.421875" style="3" customWidth="1"/>
  </cols>
  <sheetData>
    <row r="1" spans="2:10" ht="15.75">
      <c r="B1" s="105" t="str">
        <f>'PAA 2017'!B1:H1</f>
        <v>INSTITUTO GEOGRÁFICO AGUSTÍN CODAZZI</v>
      </c>
      <c r="C1" s="105"/>
      <c r="D1" s="105"/>
      <c r="E1" s="105"/>
      <c r="F1" s="105"/>
      <c r="G1" s="105"/>
      <c r="H1" s="105"/>
      <c r="I1" s="105"/>
      <c r="J1" s="105"/>
    </row>
    <row r="2" spans="2:10" ht="15.75">
      <c r="B2" s="105" t="str">
        <f>'PAA 2017'!B2:H2</f>
        <v>Consolidado del  avance de las metas programadas por políticas del Plan de Acción Anual 2017</v>
      </c>
      <c r="C2" s="105"/>
      <c r="D2" s="105"/>
      <c r="E2" s="105"/>
      <c r="F2" s="105"/>
      <c r="G2" s="105"/>
      <c r="H2" s="105"/>
      <c r="I2" s="105"/>
      <c r="J2" s="105"/>
    </row>
    <row r="3" spans="2:10" ht="15.75">
      <c r="B3" s="116"/>
      <c r="C3" s="116"/>
      <c r="D3" s="117"/>
      <c r="E3" s="117"/>
      <c r="F3" s="117"/>
      <c r="G3" s="117"/>
      <c r="H3" s="117"/>
      <c r="I3" s="117"/>
      <c r="J3" s="117"/>
    </row>
    <row r="4" spans="2:10" s="38" customFormat="1" ht="22.5" customHeight="1">
      <c r="B4" s="118" t="str">
        <f>'POLITICA 1'!B3:C3</f>
        <v>POLITICA</v>
      </c>
      <c r="C4" s="118"/>
      <c r="D4" s="119" t="str">
        <f>+'[1]POLITICA 3'!$D$3:$J$3</f>
        <v>3. Gestión del Talento Humano
</v>
      </c>
      <c r="E4" s="119"/>
      <c r="F4" s="119"/>
      <c r="G4" s="119"/>
      <c r="H4" s="119"/>
      <c r="I4" s="119"/>
      <c r="J4" s="119"/>
    </row>
    <row r="5" spans="2:10" ht="16.5" thickBot="1">
      <c r="B5" s="102" t="str">
        <f>+'PAA 2017'!B3:H3</f>
        <v>Corte a 30 de Marzo de 2017</v>
      </c>
      <c r="C5" s="102"/>
      <c r="D5" s="102"/>
      <c r="E5" s="102"/>
      <c r="F5" s="102"/>
      <c r="G5" s="102"/>
      <c r="H5" s="102"/>
      <c r="I5" s="102"/>
      <c r="J5" s="102"/>
    </row>
    <row r="6" spans="2:11" ht="40.5" customHeight="1" thickBot="1">
      <c r="B6" s="18" t="s">
        <v>5</v>
      </c>
      <c r="C6" s="19" t="s">
        <v>6</v>
      </c>
      <c r="D6" s="19" t="s">
        <v>10</v>
      </c>
      <c r="E6" s="19" t="s">
        <v>7</v>
      </c>
      <c r="F6" s="19" t="s">
        <v>8</v>
      </c>
      <c r="G6" s="20" t="s">
        <v>1</v>
      </c>
      <c r="H6" s="21" t="s">
        <v>2</v>
      </c>
      <c r="I6" s="22" t="s">
        <v>3</v>
      </c>
      <c r="J6" s="22" t="s">
        <v>4</v>
      </c>
      <c r="K6" s="8"/>
    </row>
    <row r="7" spans="2:11" ht="282" customHeight="1">
      <c r="B7" s="79" t="s">
        <v>23</v>
      </c>
      <c r="C7" s="80" t="str">
        <f>'[6]POLITICA 3'!$C$6</f>
        <v>Gestión Estrategica del Talento Humano.</v>
      </c>
      <c r="D7" s="81" t="str">
        <f>+'[2]POLITICA 3'!$D$6</f>
        <v>Secretaría General</v>
      </c>
      <c r="E7" s="81" t="str">
        <f>'[6]POLITICA 3'!$E$6</f>
        <v>Capacitar por lo menos el 10% de los funcionarios de las Direcciones Territoriales, conforme al Plan Institucional de Capacitación.
Mantener la satisfacción de los funcionarios en las actividades de Bienestar Social sobre el 80%
Implementar 1 Sistema de Gestión de Seguridad y Salud en el Trabajo.</v>
      </c>
      <c r="F7" s="81" t="str">
        <f>'[6]POLITICA 3'!$F$6</f>
        <v>1.En el primer trimestre se cumplieron las actividades programadas en el cronograma de capacitación 2017.
2.Se elaboró el plan de incentivos, el cual fue aprobado por el Comité de Desarrollo Institucional.
3.Se realizaron actividades en el área de protección y servicios sociales (actividades pro-olimpiadas, rumba, día sin carro, día de la mujer, día del hombre, mensajes de cumpleaños y reconocimiento de profesiones, feria de servicios bancaria) y calidad de vida laboral (tarde de café y asesoría en materia pensional).
4.Se cumplieron las actividades para la provisión de vacantes mediante encargos y nombramientos.
5-6-7 Continuó el levantamiento de documentos para la implementación del Sistema, se oficializaron manuales de procedimientos,se realizó semana de la salud,comité de convivencia,investigación de 17 accidentes.En marzo se realizaron visitas a Casanare y Caquetá para comité de convivencia,COPASST,pausas activas y brigada.</v>
      </c>
      <c r="G7" s="82">
        <f>+'[3]POLITICA 3'!$G$6</f>
        <v>1</v>
      </c>
      <c r="H7" s="82">
        <f>'[6]POLITICA 3'!$H$6</f>
        <v>0.19499999999999998</v>
      </c>
      <c r="I7" s="82">
        <f>'[6]POLITICA 3'!$I$6</f>
        <v>0.19379999999999997</v>
      </c>
      <c r="J7" s="65">
        <f>IF(I7=0,"",I7/H7)</f>
        <v>0.9938461538461538</v>
      </c>
      <c r="K7" s="12"/>
    </row>
    <row r="8" spans="2:11" ht="32.25" customHeight="1" thickBot="1">
      <c r="B8" s="113" t="s">
        <v>9</v>
      </c>
      <c r="C8" s="114"/>
      <c r="D8" s="114"/>
      <c r="E8" s="114"/>
      <c r="F8" s="115"/>
      <c r="G8" s="15">
        <f>G7</f>
        <v>1</v>
      </c>
      <c r="H8" s="15">
        <f>G7*H7</f>
        <v>0.19499999999999998</v>
      </c>
      <c r="I8" s="15">
        <f>G7*I7</f>
        <v>0.19379999999999997</v>
      </c>
      <c r="J8" s="17">
        <f>I8/H8</f>
        <v>0.9938461538461538</v>
      </c>
      <c r="K8" s="8"/>
    </row>
  </sheetData>
  <sheetProtection/>
  <mergeCells count="8">
    <mergeCell ref="B5:J5"/>
    <mergeCell ref="B8:F8"/>
    <mergeCell ref="B1:J1"/>
    <mergeCell ref="B2:J2"/>
    <mergeCell ref="B3:C3"/>
    <mergeCell ref="D3:J3"/>
    <mergeCell ref="B4:C4"/>
    <mergeCell ref="D4:J4"/>
  </mergeCells>
  <hyperlinks>
    <hyperlink ref="C7" r:id="rId1" display="http://www.igac.gov.co:10040/wps/wcm/connect/1914ef8041459c91beb3be34e8a2698c/?MOD=AJPERES"/>
  </hyperlinks>
  <printOptions horizontalCentered="1"/>
  <pageMargins left="0" right="0" top="0.5905511811023623" bottom="0" header="0" footer="0"/>
  <pageSetup horizontalDpi="600" verticalDpi="600" orientation="landscape" scale="61" r:id="rId2"/>
</worksheet>
</file>

<file path=xl/worksheets/sheet5.xml><?xml version="1.0" encoding="utf-8"?>
<worksheet xmlns="http://schemas.openxmlformats.org/spreadsheetml/2006/main" xmlns:r="http://schemas.openxmlformats.org/officeDocument/2006/relationships">
  <dimension ref="B1:K13"/>
  <sheetViews>
    <sheetView showZeros="0" zoomScale="80" zoomScaleNormal="80" zoomScalePageLayoutView="0" workbookViewId="0" topLeftCell="A1">
      <pane ySplit="5" topLeftCell="A12" activePane="bottomLeft" state="frozen"/>
      <selection pane="topLeft" activeCell="A1" sqref="A1"/>
      <selection pane="bottomLeft" activeCell="C12" sqref="C12"/>
    </sheetView>
  </sheetViews>
  <sheetFormatPr defaultColWidth="11.421875" defaultRowHeight="15"/>
  <cols>
    <col min="1" max="1" width="1.7109375" style="3" customWidth="1"/>
    <col min="2" max="2" width="4.7109375" style="6" customWidth="1"/>
    <col min="3" max="3" width="24.421875" style="3" customWidth="1"/>
    <col min="4" max="4" width="18.140625" style="11" customWidth="1"/>
    <col min="5" max="5" width="59.8515625" style="3" customWidth="1"/>
    <col min="6" max="6" width="64.7109375" style="3" customWidth="1"/>
    <col min="7" max="7" width="10.00390625" style="10" bestFit="1" customWidth="1"/>
    <col min="8" max="8" width="15.7109375" style="9" customWidth="1"/>
    <col min="9" max="9" width="15.00390625" style="9" customWidth="1"/>
    <col min="10" max="10" width="15.57421875" style="3" customWidth="1"/>
    <col min="11" max="16384" width="11.421875" style="3" customWidth="1"/>
  </cols>
  <sheetData>
    <row r="1" spans="2:10" ht="20.25" customHeight="1">
      <c r="B1" s="123" t="str">
        <f>'PAA 2017'!B1:H1</f>
        <v>INSTITUTO GEOGRÁFICO AGUSTÍN CODAZZI</v>
      </c>
      <c r="C1" s="123"/>
      <c r="D1" s="123"/>
      <c r="E1" s="123"/>
      <c r="F1" s="123"/>
      <c r="G1" s="123"/>
      <c r="H1" s="123"/>
      <c r="I1" s="123"/>
      <c r="J1" s="123"/>
    </row>
    <row r="2" spans="2:10" ht="18">
      <c r="B2" s="123" t="str">
        <f>'PAA 2017'!B2:H2</f>
        <v>Consolidado del  avance de las metas programadas por políticas del Plan de Acción Anual 2017</v>
      </c>
      <c r="C2" s="123"/>
      <c r="D2" s="123"/>
      <c r="E2" s="123"/>
      <c r="F2" s="123"/>
      <c r="G2" s="123"/>
      <c r="H2" s="123"/>
      <c r="I2" s="123"/>
      <c r="J2" s="123"/>
    </row>
    <row r="3" spans="2:10" s="31" customFormat="1" ht="16.5" customHeight="1">
      <c r="B3" s="124" t="str">
        <f>'POLITICA 1'!B3:C3</f>
        <v>POLITICA</v>
      </c>
      <c r="C3" s="124"/>
      <c r="D3" s="125" t="str">
        <f>+'[1]POLITICA 4'!$D$3:$J$3</f>
        <v>4. Eficiencia Administrativa
</v>
      </c>
      <c r="E3" s="125"/>
      <c r="F3" s="125"/>
      <c r="G3" s="125"/>
      <c r="H3" s="125"/>
      <c r="I3" s="125"/>
      <c r="J3" s="125"/>
    </row>
    <row r="4" spans="2:10" ht="15.75" customHeight="1" thickBot="1">
      <c r="B4" s="102" t="str">
        <f>+'PAA 2017'!B3:H3</f>
        <v>Corte a 30 de Marzo de 2017</v>
      </c>
      <c r="C4" s="102"/>
      <c r="D4" s="102"/>
      <c r="E4" s="102"/>
      <c r="F4" s="102"/>
      <c r="G4" s="102"/>
      <c r="H4" s="102"/>
      <c r="I4" s="102"/>
      <c r="J4" s="102"/>
    </row>
    <row r="5" spans="2:11" ht="42.75" customHeight="1" thickBot="1">
      <c r="B5" s="23" t="s">
        <v>5</v>
      </c>
      <c r="C5" s="24" t="s">
        <v>6</v>
      </c>
      <c r="D5" s="24" t="s">
        <v>10</v>
      </c>
      <c r="E5" s="24" t="s">
        <v>7</v>
      </c>
      <c r="F5" s="24" t="s">
        <v>8</v>
      </c>
      <c r="G5" s="25" t="s">
        <v>1</v>
      </c>
      <c r="H5" s="26" t="s">
        <v>2</v>
      </c>
      <c r="I5" s="27" t="s">
        <v>3</v>
      </c>
      <c r="J5" s="27" t="s">
        <v>4</v>
      </c>
      <c r="K5" s="8"/>
    </row>
    <row r="6" spans="2:11" ht="249.75" customHeight="1">
      <c r="B6" s="79" t="s">
        <v>24</v>
      </c>
      <c r="C6" s="83" t="s">
        <v>34</v>
      </c>
      <c r="D6" s="81" t="str">
        <f>'[5]POLITICA 4'!$D$6</f>
        <v>Oficina de Control Interno</v>
      </c>
      <c r="E6" s="81" t="str">
        <f>'[4]POLITICA 4'!$E$6</f>
        <v>1. Evaluar el Sistema de Gestión Integrado a través de (19) Auditorías  y dos (2) visitas de seguimiento conforme a las metodologías y procedimientos.</v>
      </c>
      <c r="F6" s="81" t="str">
        <f>'[6]POLITICA 4'!$F$6</f>
        <v>Se realizó auditoría integral a la Territorial Meta, Se programó la auditoría a Talento Humano, pero no se pudo realizar en razón a que no estaba completo el equipo audtor contratista.. Se cumplió con la auditoría de seguimiento de Sucre. Se inicìó la gestiòn con la revisiòn del manual de auditorías al SGI y la revisión de parametros en Sofigac para las auditorías del SGI del 2017. Se cumpliò con el Informe Ejecutivo anual, Control Interno Contable, Informe de Gestión OCI, Seguimiento a 31-12-2016 del Plan Anual de Acción Acuerdos de Gestiòn a 31-12-2016, Informe Pormenorizado de Control Interno, Seguimiento PMCGR a 31-12-2016, Plan Anticorrpción y atención al ciudadano a 31-12-2016, Riesgos de Gestión a 31-12-2016, Certificación EKOGUI, Austeridad del Gasto a 31-12-2016, Autocomisiones a 31-12-2016, 31-01-2016 y 28-02-2016, Sismeg a 31-12-2016, Acpms a 31-12-2016 aplicaitvo ACPM, Ejecuciòn presupuestal a 31-12-2016.</v>
      </c>
      <c r="G6" s="82">
        <f>'[6]POLITICA 4'!$G$6</f>
        <v>0.1429</v>
      </c>
      <c r="H6" s="82">
        <f>'[6]POLITICA 4'!$H$6</f>
        <v>0.12832000000000002</v>
      </c>
      <c r="I6" s="82">
        <f>'[6]POLITICA 4'!$I$6</f>
        <v>0.07326</v>
      </c>
      <c r="J6" s="76">
        <f aca="true" t="shared" si="0" ref="J6:J12">IF(I6=0,"",I6/H6)</f>
        <v>0.5709164588528678</v>
      </c>
      <c r="K6" s="12"/>
    </row>
    <row r="7" spans="2:11" ht="409.5" customHeight="1" thickBot="1">
      <c r="B7" s="66" t="s">
        <v>25</v>
      </c>
      <c r="C7" s="83" t="s">
        <v>35</v>
      </c>
      <c r="D7" s="62" t="str">
        <f>'[5]POLITICA 4'!$D$16</f>
        <v>Oficina  Asesora  de Planeación</v>
      </c>
      <c r="E7" s="62" t="str">
        <f>'[6]POLITICA 4'!$E$16</f>
        <v>1. Brindar asesoría presupuestal y de gestión de información Institucional
2. Fortalecer y sostener el Sistema de Gestión Iintegrado
3. Fortalecer la gestión de la Cooperación Internacional en el Instituto.</v>
      </c>
      <c r="F7" s="67" t="str">
        <f>'[6]POLITICA 4'!$F$16</f>
        <v>El proyecto reporta al 1 trimestre un avance del 33,5% de una meta programada del 30%, se presto asesoria por la OAP en temas presupuestales y de proyectos a la áreas de sede central y territoriales, se realizaron los informes de seguimiento del SPI y SINERGIA en las plataformas, se subio la información de ejecución presupuetal, se presento el informe consolidado  de acuerdos de gestión de los gerentes públicos, se avanzo de manera importante en la programación del anteproyecto de presupuesto 2018  con las áreas de sede central y se presento el informe al 1 trimestre al DANE del plan institucional de desarrollo administrativo, se publico informe de gestión institucional 2016 en el mes de enero 2017.
Se brindó acompañamiento metodológico a las dependencias en la sede central y las DT por parte de los profesionales que conforman el GIT Desarrollo Organizacional. Con fecha 21 de marzo de 2017 se realizó el primer comité de Mejoramiento del proceso Mejora Continua. Se recibieron ajustes a los módulos de calibración y control de equipos, auditorías, ambiental, portal y administración del aplicativo SOFIGAC.  En el contexto del SGI se brindó acompañamiento metodológico al LNS, SGAmbiental, SGSST y al SGSI, en sus diferentes requerimientos.
Durante el primer trimestre de la vigencia 2017 el IGAC ha realizado seguimiento a sus proyectos y convenios de cooperación, identificando los compromisos enmarcados realizando la gestión pertinente frente a las afiliaciones. 
Proyectos de Cooperación: Tres proyectos vigentes, todos bajo la subdirección de Catastro con asistencia de USAID.
Convenios vigentes: Catorce convenios vigentes: Cuatro en la Subdirección de Geografía, Tres en la Subdirección de Agrología, Uno por la Subdirección de Catastro y Siete por la Oficina CIAF
Compromisos Identificados Cuatro procesos en negociación referidos de la siguiente forma: Afiliaciones Gestión en 14 afiliaciones
Desde la OAP, se coordinó la reunión apertura de la vigencia 2017 con APC el IGAC presento su hoja de ruta para 2017, teniendo en cuenta los objetivos de milenio, el PND, y otras políticas nacionales como el CONPES 3859 y lineamientos establecidos en la Hoja de ruta de APC y prioridades institucionales del IGAC. </v>
      </c>
      <c r="G7" s="84">
        <f>'[6]POLITICA 4'!$G$16</f>
        <v>0.142857143</v>
      </c>
      <c r="H7" s="84">
        <f>'[6]POLITICA 4'!$H$16</f>
        <v>0.20355</v>
      </c>
      <c r="I7" s="84">
        <f>'[6]POLITICA 4'!$I$16</f>
        <v>0.21755000000000002</v>
      </c>
      <c r="J7" s="69">
        <f t="shared" si="0"/>
        <v>1.0687791697371654</v>
      </c>
      <c r="K7" s="12"/>
    </row>
    <row r="8" spans="2:11" ht="177" customHeight="1" thickBot="1">
      <c r="B8" s="66" t="s">
        <v>26</v>
      </c>
      <c r="C8" s="83" t="s">
        <v>36</v>
      </c>
      <c r="D8" s="62" t="str">
        <f>'[5]POLITICA 4'!$D$24</f>
        <v>Secretaría General</v>
      </c>
      <c r="E8" s="62" t="str">
        <f>'[6]POLITICA 4'!$E$20</f>
        <v>1. Fortalecer el Sistema de Gestion Ambiental en el IGAC. 
2. Formalizar y Ejecutar la politica de optimizacion  y reduccion de papel en el marco de la politca de eficiencia administrativa .
3. Garantizar la provisión de los servicios generales y el apoyo logístico que permitan el normal funcionamiento del Instituto.</v>
      </c>
      <c r="F8" s="67" t="str">
        <f>'[6]POLITICA 4'!$F$20</f>
        <v>Avance: 1. Se atendió la auditoría externa realizada por Bureau Veritas, quien verificó el mantenimiento del SGA a nivel nacional. Se continúan adelantando actividades que permitan el fortalecimiento del SGA. 2. Se adelantan campañas en pro del ahorro y uso eficiente de papel a nivel nacional y se coordinaron actividades para su fortalecimiento. 3. Se gestionó la provisión de servicios generales y apoyo logistico a las dependencias mediante los contratos de aseo y vigilancia, la admon de las áreas comunes y el seguimiento presupuestal a las DT. </v>
      </c>
      <c r="G8" s="84">
        <f>'[6]POLITICA 4'!$G$20</f>
        <v>0.142857143</v>
      </c>
      <c r="H8" s="84">
        <f>'[6]POLITICA 4'!$H$20</f>
        <v>0.24999999999999997</v>
      </c>
      <c r="I8" s="84">
        <f>'[6]POLITICA 4'!$I$20</f>
        <v>0.24999999999999997</v>
      </c>
      <c r="J8" s="65">
        <f>'[6]POLITICA 4'!$J$20</f>
        <v>1</v>
      </c>
      <c r="K8" s="12"/>
    </row>
    <row r="9" spans="2:11" ht="228.75" customHeight="1">
      <c r="B9" s="79" t="s">
        <v>41</v>
      </c>
      <c r="C9" s="77" t="str">
        <f>'[6]POLITICA 4'!$C$24</f>
        <v>Modernizacion Institucional -Fase III</v>
      </c>
      <c r="D9" s="81" t="str">
        <f>'[5]POLITICA 4'!$D$28</f>
        <v>Secretaría General</v>
      </c>
      <c r="E9" s="81" t="str">
        <f>'[6]POLITICA 4'!$E$24</f>
        <v>Fase 3: Actualizar una propuesta de modernización institucional, acorde a los nuevos lineamientos de política publica.</v>
      </c>
      <c r="F9" s="81" t="str">
        <f>'[6]POLITICA 4'!$F$24</f>
        <v>Se adelantaron 9 talleres temáticos con las áreas, con participación del Director General, una socialización en el Comité Directivo del 1o de febrero, otra en el Comité Directivo ampliado el 18 de febrero, una socialización general el 13 de febrero en la cual participaron todos los funcionarios del IGAC y se informó el rumbo que tomará la reforma en curso, un taller estratégico en el Hotel Tryp el 22 de marzo y se encuentra en construcción el documento de proyección de Direccionamiento Estratégico de la Reforma del IGAC.
</v>
      </c>
      <c r="G9" s="82">
        <f>'[6]POLITICA 4'!$G$24</f>
        <v>0.142857143</v>
      </c>
      <c r="H9" s="82">
        <f>'[6]POLITICA 4'!$H$24</f>
        <v>0.16000000000000003</v>
      </c>
      <c r="I9" s="82">
        <f>'[6]POLITICA 4'!$I$24</f>
        <v>0.16000000000000003</v>
      </c>
      <c r="J9" s="76">
        <f t="shared" si="0"/>
        <v>1</v>
      </c>
      <c r="K9" s="12"/>
    </row>
    <row r="10" spans="2:11" ht="329.25" customHeight="1">
      <c r="B10" s="85" t="s">
        <v>27</v>
      </c>
      <c r="C10" s="86" t="str">
        <f>'[6]POLITICA 4'!$C$27</f>
        <v>Fortalecimiento de la Gestión  Documental en el IGAC.</v>
      </c>
      <c r="D10" s="87" t="str">
        <f>'[5]POLITICA 4'!$D$31</f>
        <v>Secretaría General</v>
      </c>
      <c r="E10" s="87" t="str">
        <f>'[6]POLITICA 4'!$E$27</f>
        <v>Lograr el  77% en la implementación del Programa de Gestión Documental.
</v>
      </c>
      <c r="F10" s="88" t="str">
        <f>'[6]POLITICA 4'!$F$27</f>
        <v>
1) Revisión del Programa de Gestión Documental (PGD). 2)  Se realizó punteo y alistamiento 73.680 fichas prediales, de 7 Mpios de la D.T. Huila: Acevedo, Elias, Isnos, Palestina, pitalito, Saladoblanco y Timana, para un equivalente de 80,2 ML, los cuales harán parte de la nueva UOC de Pitalito; 278,8 ML de fondos documentales fueron intervenidos con procesos archivísticos a nivel nacional, de los cuales 37,4 corresponden a la S.C. y 241,4 de las Direcciones Territoriales de Santander, Nariño y Cundinamarca. 
Intervención archivística de 1.235,4 ML de documentación a nivel nacional, de las cuales 1.229,2 corresponden a la Sede Central y 6,2 ML organización de Historias Laborales de la Territorial Santander; Se realizó levantamiento del inventario de 5.734 rollos de aerofotografías existentes en la Subdirección de Geografía y Cartografía, las cuales se adelantara el proceso de conservación documental; se realizaron transferencias documentales primarias al archivo central en un total de 26,2 ML, de 2 Oficinas de la Sede Central: Jurídica y GIT de Adquisiciones. 
HISTORIAS LABORALES: se expidieron los lineamientos para la centralización en la Sede Central de las Territoriales (CI 36 de 2017), con los siguientes resultados: • Centralización de historias laborales de 15 Territoriales: Atlántico, Bolívar, Boyacá, Caldas, Cauca, Caquetá, Córdoba, Cundinamarca, Guajira, Huila, Magdalena, Nariño, Norte de Santander, Santander y Sucre.
• 350 consultas atendidas de historias laborales de funcionarios y exfuncionarios de la entidad; Actualización del inventario único documental a 83 ML de historias laborales activas e inactivas; Se atendieron 350 consultas de historias laborales de funcionarios y exfuncionarios; Visitas de Seguimiento para verificar la aplicación de las Tablas de Retención Documental a 3 dependencias de la Sede Central: Dirección General y oficinas asesoras, Jurídica Oficina y Planeación.. 3) Se adelanta la formulación del Sistema Integrado de Conservación, capítulos (introducción, objetivos y normatividad vigente) y se actualizaron los instructivos para el manejo de la documentación con presencia de deterioros físicos y/o biológicos y la ficha de conservación.</v>
      </c>
      <c r="G10" s="89">
        <f>'[6]POLITICA 4'!$G$27</f>
        <v>0.142857143</v>
      </c>
      <c r="H10" s="89">
        <f>'[6]POLITICA 4'!$H$27</f>
        <v>0.15189999999999998</v>
      </c>
      <c r="I10" s="89">
        <f>'[6]POLITICA 4'!$I$27</f>
        <v>0.15189999999999998</v>
      </c>
      <c r="J10" s="69">
        <f>'[6]POLITICA 4'!$J$27</f>
        <v>1</v>
      </c>
      <c r="K10" s="12"/>
    </row>
    <row r="11" spans="2:11" ht="380.25" customHeight="1">
      <c r="B11" s="59" t="s">
        <v>28</v>
      </c>
      <c r="C11" s="90" t="s">
        <v>39</v>
      </c>
      <c r="D11" s="62" t="str">
        <f>'[5]POLITICA 4'!$D$36</f>
        <v>Oficina de Informática y Telecomunicaciones</v>
      </c>
      <c r="E11" s="62" t="str">
        <f>'[6]POLITICA 4'!$E$32</f>
        <v>Establecer la capacidad de arquitectura y gestión de proyectos TIC para atender el 100% de las solicitudes priorizadas y aprobadas por informática
Establecer la capacidad de Servicios TIC y servicios de Información Geográfica para atender el 100% de las solicitudes priorizadas y aprobadas por informática
Establecer la capacidad de seguridad Informática y aseguramiento de la Calidad para atender el 100% de las solicitudes priorizadas y autorizadas por informática</v>
      </c>
      <c r="F11" s="62" t="str">
        <f>'[6]POLITICA 4'!$F$32</f>
        <v>
Establecer la capacidad de arquitectura y gestión de proyectos de Tecnologías de Información y Comunicaciones: Se definieron las bases de metodología a seguir para arquitectura empresarial y gestión de proyectos de tecnologías de información. Se presentó el primer informe de portafolio de proyectos. Se realizó la divulgación del enfoque de proyectos al equipo de la oficina de informática. Se estandarizó la documentación de arquitectura para los proyectos
Establecer la capacidad de Servicios de Tecnologías de Información y Comunicaciones y la capacidad de  Servicios de Información Geográfica: Se estructuraron los grupos de trabajo de informática a un enfoque de gestión de servicio. Se reforzó el manejo de la mesa de ayuda y se categorizaron los incidentes. Se separaron las definiciones de incidentes y requerimientos. Se realizó la primera versión del catálogo de servicios de TI a la organización. Se definió el mapa de ruta para estructurar los procesos de operación de servicios de TI. Se definió el mapa de ruta renovación tecnológica
Establecer la capacidad y dar continuidad a la evolución de la Seguridad Informática y Aseguramiento de la Calidad: Se definió y aprobó el plan de trabajo de seguridad de la información. Se realizó la evaluación de seguridad de la información de acuerdo a los lineamientos de Mintic.</v>
      </c>
      <c r="G11" s="84">
        <f>'[6]POLITICA 4'!$G$32</f>
        <v>0.142857143</v>
      </c>
      <c r="H11" s="84">
        <f>'[6]POLITICA 4'!$H$32</f>
        <v>0.09999999999999999</v>
      </c>
      <c r="I11" s="84">
        <f>'[6]POLITICA 4'!$I$32</f>
        <v>0.107</v>
      </c>
      <c r="J11" s="69">
        <f t="shared" si="0"/>
        <v>1.07</v>
      </c>
      <c r="K11" s="12"/>
    </row>
    <row r="12" spans="2:11" ht="207.75" customHeight="1" thickBot="1">
      <c r="B12" s="91" t="s">
        <v>31</v>
      </c>
      <c r="C12" s="92" t="s">
        <v>37</v>
      </c>
      <c r="D12" s="93" t="str">
        <f>'[6]POLITICA 4'!$D$38</f>
        <v>Secretaría General</v>
      </c>
      <c r="E12" s="93" t="str">
        <f>'[6]POLITICA 4'!$E$38</f>
        <v>Ejecutar 3 planes para el Mantenimiento y/o adecuación a Infraestructura Fisica, equipos y vehiculos.</v>
      </c>
      <c r="F12" s="93" t="str">
        <f>'[6]POLITICA 4'!$F$38</f>
        <v> Actividad 1: Se realizaron las actividades de etapa precontractual para las obras de: Cesar, Casanare, Sede Central control de accesoy  visita a la DT del Tolima, para un avance del 25 %, Actividad 2: Se realiza la consolidación del plan de obras menores para las DT se realizan los traslados de recursos a las sedes. avacne del 25%;  Actividad 3: Se sensibilizó en emergencias ambientales a los conductores de la sede central; se realiza seguimiento y control a temas como SOAT, RTM, horas extras y compensatorios en sede central y se programaron los servicios de transporte en sede central y se relizó seguimiento a la prestación del servicio.</v>
      </c>
      <c r="G12" s="84">
        <f>'[6]POLITICA 4'!$G$38</f>
        <v>0.142857143</v>
      </c>
      <c r="H12" s="84">
        <f>'[6]POLITICA 4'!$H$38</f>
        <v>0.25</v>
      </c>
      <c r="I12" s="84">
        <f>'[6]POLITICA 4'!$I$38</f>
        <v>0.25</v>
      </c>
      <c r="J12" s="69">
        <f t="shared" si="0"/>
        <v>1</v>
      </c>
      <c r="K12" s="12"/>
    </row>
    <row r="13" spans="2:11" ht="46.5" customHeight="1" thickBot="1">
      <c r="B13" s="120" t="s">
        <v>9</v>
      </c>
      <c r="C13" s="121"/>
      <c r="D13" s="121"/>
      <c r="E13" s="121"/>
      <c r="F13" s="122"/>
      <c r="G13" s="15">
        <f>'[4]POLITICA 4'!$G$48</f>
        <v>1</v>
      </c>
      <c r="H13" s="15">
        <f>G6*H6+G7*H7+G8*H8+G9*H9+G10*H10+G11*H11+G12*H12</f>
        <v>0.17768692815934997</v>
      </c>
      <c r="I13" s="15">
        <f>G6*I6+G7*I7+G8*I8+G9*I9+G10*I10+G11*I11+G12*H12</f>
        <v>0.17281885416235</v>
      </c>
      <c r="J13" s="17">
        <f>I13/H13</f>
        <v>0.9726030831450118</v>
      </c>
      <c r="K13" s="8"/>
    </row>
  </sheetData>
  <sheetProtection/>
  <mergeCells count="6">
    <mergeCell ref="B4:J4"/>
    <mergeCell ref="B13:F13"/>
    <mergeCell ref="B1:J1"/>
    <mergeCell ref="B2:J2"/>
    <mergeCell ref="B3:C3"/>
    <mergeCell ref="D3:J3"/>
  </mergeCells>
  <hyperlinks>
    <hyperlink ref="C7" r:id="rId1" display="Asesorar la Planificación y Gestión Institucional"/>
    <hyperlink ref="C10" r:id="rId2" display="http://www.igac.gov.co:10040/wps/wcm/connect/f1b0550041459e3fbedbbe34e8a2698c/?MOD=AJPERES"/>
    <hyperlink ref="C6" r:id="rId3" display="Realizar auditorias integrales, especiales, de calidad y seguimiento a nivel institucional"/>
    <hyperlink ref="C8" r:id="rId4" display="Eficiencia Administrativa y Cero Papel"/>
    <hyperlink ref="C12" r:id="rId5" display=" Renovación y mantenimiento de equipo e infraestructura física del IGAC a nivel Nacional "/>
    <hyperlink ref="C11" r:id="rId6" display="Conservación, mantenimiento y actualización de la infraestructura teleinformática a nivel nacional."/>
    <hyperlink ref="C9" r:id="rId7" display="http://www.igac.gov.co:10040/wps/wcm/connect/fef4220041459df4bed3be34e8a2698c/?MOD=AJPERES"/>
  </hyperlinks>
  <printOptions horizontalCentered="1"/>
  <pageMargins left="0" right="0" top="0.5905511811023623" bottom="0" header="0" footer="0"/>
  <pageSetup horizontalDpi="600" verticalDpi="600" orientation="landscape" scale="60" r:id="rId8"/>
</worksheet>
</file>

<file path=xl/worksheets/sheet6.xml><?xml version="1.0" encoding="utf-8"?>
<worksheet xmlns="http://schemas.openxmlformats.org/spreadsheetml/2006/main" xmlns:r="http://schemas.openxmlformats.org/officeDocument/2006/relationships">
  <dimension ref="B1:K8"/>
  <sheetViews>
    <sheetView showZeros="0" tabSelected="1" zoomScale="80" zoomScaleNormal="80" zoomScalePageLayoutView="0" workbookViewId="0" topLeftCell="A1">
      <selection activeCell="C7" sqref="C7"/>
    </sheetView>
  </sheetViews>
  <sheetFormatPr defaultColWidth="11.421875" defaultRowHeight="15"/>
  <cols>
    <col min="1" max="1" width="1.7109375" style="3" customWidth="1"/>
    <col min="2" max="2" width="4.7109375" style="6" customWidth="1"/>
    <col min="3" max="3" width="20.00390625" style="3" customWidth="1"/>
    <col min="4" max="4" width="14.57421875" style="6" customWidth="1"/>
    <col min="5" max="5" width="47.7109375" style="3" customWidth="1"/>
    <col min="6" max="6" width="83.8515625" style="3" customWidth="1"/>
    <col min="7" max="7" width="10.00390625" style="10" bestFit="1" customWidth="1"/>
    <col min="8" max="9" width="12.7109375" style="9" customWidth="1"/>
    <col min="10" max="10" width="14.57421875" style="3" customWidth="1"/>
    <col min="11" max="11" width="11.421875" style="13" customWidth="1"/>
    <col min="12" max="16384" width="11.421875" style="3" customWidth="1"/>
  </cols>
  <sheetData>
    <row r="1" spans="2:10" ht="15.75">
      <c r="B1" s="105" t="str">
        <f>'PAA 2017'!B1:H1</f>
        <v>INSTITUTO GEOGRÁFICO AGUSTÍN CODAZZI</v>
      </c>
      <c r="C1" s="105"/>
      <c r="D1" s="105"/>
      <c r="E1" s="105"/>
      <c r="F1" s="105"/>
      <c r="G1" s="105"/>
      <c r="H1" s="105"/>
      <c r="I1" s="105"/>
      <c r="J1" s="105"/>
    </row>
    <row r="2" spans="2:10" ht="21.75" customHeight="1">
      <c r="B2" s="105" t="str">
        <f>'PAA 2017'!B2:H2</f>
        <v>Consolidado del  avance de las metas programadas por políticas del Plan de Acción Anual 2017</v>
      </c>
      <c r="C2" s="105"/>
      <c r="D2" s="105"/>
      <c r="E2" s="105"/>
      <c r="F2" s="105"/>
      <c r="G2" s="105"/>
      <c r="H2" s="105"/>
      <c r="I2" s="105"/>
      <c r="J2" s="105"/>
    </row>
    <row r="3" spans="2:10" ht="15.75">
      <c r="B3" s="116"/>
      <c r="C3" s="116"/>
      <c r="D3" s="117"/>
      <c r="E3" s="117"/>
      <c r="F3" s="117"/>
      <c r="G3" s="117"/>
      <c r="H3" s="117"/>
      <c r="I3" s="117"/>
      <c r="J3" s="117"/>
    </row>
    <row r="4" spans="2:11" s="31" customFormat="1" ht="24.75" customHeight="1">
      <c r="B4" s="126" t="str">
        <f>'POLITICA 1'!B3:C3</f>
        <v>POLITICA</v>
      </c>
      <c r="C4" s="126"/>
      <c r="D4" s="125" t="str">
        <f>+'[1]POLITICA 5'!$D$3:$J$3</f>
        <v>5. Gestión Financiera
</v>
      </c>
      <c r="E4" s="125"/>
      <c r="F4" s="125"/>
      <c r="G4" s="125"/>
      <c r="H4" s="125"/>
      <c r="I4" s="125"/>
      <c r="J4" s="125"/>
      <c r="K4" s="34"/>
    </row>
    <row r="5" spans="2:10" ht="16.5" thickBot="1">
      <c r="B5" s="102" t="str">
        <f>+'PAA 2017'!B3:H3</f>
        <v>Corte a 30 de Marzo de 2017</v>
      </c>
      <c r="C5" s="102"/>
      <c r="D5" s="102"/>
      <c r="E5" s="102"/>
      <c r="F5" s="102"/>
      <c r="G5" s="102"/>
      <c r="H5" s="102"/>
      <c r="I5" s="102"/>
      <c r="J5" s="102"/>
    </row>
    <row r="6" spans="2:10" ht="39" thickBot="1">
      <c r="B6" s="23" t="s">
        <v>5</v>
      </c>
      <c r="C6" s="24" t="s">
        <v>6</v>
      </c>
      <c r="D6" s="24" t="s">
        <v>10</v>
      </c>
      <c r="E6" s="24" t="s">
        <v>7</v>
      </c>
      <c r="F6" s="24" t="s">
        <v>8</v>
      </c>
      <c r="G6" s="25" t="s">
        <v>1</v>
      </c>
      <c r="H6" s="26" t="s">
        <v>2</v>
      </c>
      <c r="I6" s="27" t="s">
        <v>3</v>
      </c>
      <c r="J6" s="29" t="s">
        <v>4</v>
      </c>
    </row>
    <row r="7" spans="2:10" ht="409.5" customHeight="1">
      <c r="B7" s="79" t="s">
        <v>29</v>
      </c>
      <c r="C7" s="94" t="s">
        <v>38</v>
      </c>
      <c r="D7" s="81" t="str">
        <f>'[5]POLITICA 5'!$D$6</f>
        <v>Oficina Asesora de Planeación</v>
      </c>
      <c r="E7" s="81" t="str">
        <f>'[6]POLITICA 5'!$E$6</f>
        <v>1)Generar la obtención de ingresos por convenios por la suma de $ 39.229.000 desde las dependencias de Catastro, Agrología, Geografía y Cartografía y Gestión del conocimiento y SIG.
2) Realizar seguimiento y control a los recursos de ingresos por convenios </v>
      </c>
      <c r="F7" s="63" t="str">
        <f>'[6]POLITICA 5'!$F$6</f>
        <v>1, Durante la actual vigencia se han recaudo a nivel nacional la suma de  $15,554,350,723 por ejecución de convenios interadministrativos con corte a Diciembre, correspondiente al 66,27%. 
La meta de recaudo por convenios es de $23.470.384.585, según Resolución 201 del 29 de junio de 2016, ajustándonos al Decreto 378 de aplazamiento de apropiaciones del Presupuesto General de la nación del 04 de marzo de 2016.
2.   Se definieron los puntos de venta para las 22 Dt.  Y una oficina (Medellin). 2. Se gestinó el presupuesto para la adquisición de los Datafonos y Planeación de las actividades. 3. Se gestionó con Davivienda el software, quienes enviaron los rerquerimientos técnicos para su posterior implementación. En el segundo trimestre no hay programación. En el tercer trimestre el avance es el siguiente:  En la actividad 1 quedaron definidos los puntos de venta a nivel nacional.  Actividad 3 se gestionó ante el Banco Davivienda la afiliación y la implementación del recaudo de ventas no presenciales con tarjetas crédito y para todos los productos, actualmente se están realizando pruebas para la implementación en el portal del IGAC. En el último trimestre se adquirieron los datofonos y fueorn entregados en las Direcciones Territoriales para iniciar en producciónen la vigencia 2017.  Se culminó el proceso de implementación del software para la venta de productos por internet.
3. Se han realizado ferias propias en la ciudad de Florencia, Cúcuta y la ciudad de Cali en las cuales se hizo  un foro que llevaban la temática de “Mapeando la Geografía de la PAZ”. Se realizaron 30 eventos a nivel nacional donde un comercial exhibía el stand ofreciendo los productos y servicios del instituto.
Cada comercial realizo 45 visitas a clientes nuevos dándoles el broshure con toda la información que el instituto  ofrece. 
Con respecto a los eventos en los que participó el IGAC en el marco del Plan de Mercados Especial para el IV Trimestre, se proyectaron  un total de 35 Ferias y eventos entre los más importantes se encuentran:
 - Entrega de Cartillas I.E Isabel María Cuesta González e Internado Indígena Kamusuchiwou en la Guajira.  - Lanzamiento del Libro de Suelos a nivel Nacional en las Direcciones Territoriales - Lanzamiento del E-Book en Sede Central. Se realizaron 510 visitas por parte de los comercializadores a personas jurídicas y naturales a quienes se les ofrecieron los productos y servicios del IGAC, relacionadas así: Durante el mes de octubre 210 visitas, en el mes de noviembre 150 visitas y en diciembre 150 visitas</v>
      </c>
      <c r="G7" s="82">
        <f>+'[2]POLITICA 5'!$G$6</f>
        <v>1</v>
      </c>
      <c r="H7" s="82">
        <f>'[6]POLITICA 5'!$H$6</f>
        <v>0.049980000000000004</v>
      </c>
      <c r="I7" s="82">
        <f>'[6]POLITICA 5'!$I$6</f>
        <v>0.049980000000000004</v>
      </c>
      <c r="J7" s="65">
        <f>IF(I7=0,"",I7/H7)</f>
        <v>1</v>
      </c>
    </row>
    <row r="8" spans="2:10" ht="36.75" customHeight="1" thickBot="1">
      <c r="B8" s="108" t="s">
        <v>9</v>
      </c>
      <c r="C8" s="109"/>
      <c r="D8" s="109"/>
      <c r="E8" s="109"/>
      <c r="F8" s="109"/>
      <c r="G8" s="15">
        <f>+G7</f>
        <v>1</v>
      </c>
      <c r="H8" s="15">
        <f>G7*H7</f>
        <v>0.049980000000000004</v>
      </c>
      <c r="I8" s="15">
        <f>G7*I7</f>
        <v>0.049980000000000004</v>
      </c>
      <c r="J8" s="16">
        <f>I8/H8</f>
        <v>1</v>
      </c>
    </row>
  </sheetData>
  <sheetProtection/>
  <mergeCells count="8">
    <mergeCell ref="B5:J5"/>
    <mergeCell ref="B8:F8"/>
    <mergeCell ref="B1:J1"/>
    <mergeCell ref="B2:J2"/>
    <mergeCell ref="B3:C3"/>
    <mergeCell ref="D3:J3"/>
    <mergeCell ref="B4:C4"/>
    <mergeCell ref="D4:J4"/>
  </mergeCells>
  <hyperlinks>
    <hyperlink ref="C7" r:id="rId1" display="Fortalecer la gestión de los recursos del PGN y propender por nuevos mecanismos de recaudo a través de los recursos propios."/>
  </hyperlinks>
  <printOptions horizontalCentered="1"/>
  <pageMargins left="0" right="0" top="0.5905511811023623" bottom="0" header="0" footer="0"/>
  <pageSetup horizontalDpi="600" verticalDpi="600" orientation="landscape"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mmaldona</dc:creator>
  <cp:keywords/>
  <dc:description/>
  <cp:lastModifiedBy>Samia Lizette Abizambra Vesga</cp:lastModifiedBy>
  <cp:lastPrinted>2014-05-31T17:19:36Z</cp:lastPrinted>
  <dcterms:created xsi:type="dcterms:W3CDTF">2010-05-24T15:37:44Z</dcterms:created>
  <dcterms:modified xsi:type="dcterms:W3CDTF">2017-05-25T20:56:21Z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