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Users\laura\Downloads\"/>
    </mc:Choice>
  </mc:AlternateContent>
  <xr:revisionPtr revIDLastSave="0" documentId="13_ncr:1_{D88088A4-DFC7-4941-AB46-A894E3573BBC}" xr6:coauthVersionLast="47" xr6:coauthVersionMax="47" xr10:uidLastSave="{00000000-0000-0000-0000-000000000000}"/>
  <bookViews>
    <workbookView xWindow="-120" yWindow="-120" windowWidth="20730" windowHeight="11160" tabRatio="827" xr2:uid="{00000000-000D-0000-FFFF-FFFF00000000}"/>
  </bookViews>
  <sheets>
    <sheet name="FO-AGR-PC01-152-1" sheetId="179" r:id="rId1"/>
    <sheet name="FO-AGR-PC01-152-2" sheetId="176" r:id="rId2"/>
    <sheet name="Prog textura 1" sheetId="4" state="hidden" r:id="rId3"/>
    <sheet name="Prog textura 2" sheetId="5" state="hidden" r:id="rId4"/>
    <sheet name="PW_ T_V" sheetId="6" state="hidden" r:id="rId5"/>
  </sheets>
  <definedNames>
    <definedName name="Excel_BuiltIn_Print_Area_1_1" localSheetId="0">#REF!</definedName>
    <definedName name="Excel_BuiltIn_Print_Area_1_1">#REF!</definedName>
    <definedName name="SAS" localSheetId="0">#REF!</definedName>
    <definedName name="SAS">#REF!</definedName>
    <definedName name="ss" localSheetId="0">#REF!</definedName>
    <definedName name="s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8" i="176" l="1"/>
  <c r="M49" i="176" s="1"/>
  <c r="E38" i="176"/>
  <c r="M38" i="176" s="1"/>
  <c r="E39" i="176"/>
  <c r="M39" i="176" s="1"/>
  <c r="E40" i="176"/>
  <c r="J40" i="176"/>
  <c r="E41" i="176"/>
  <c r="E42" i="176"/>
  <c r="M42" i="176" s="1"/>
  <c r="E43" i="176"/>
  <c r="M43" i="176" s="1"/>
  <c r="E44" i="176"/>
  <c r="J44" i="176" s="1"/>
  <c r="E45" i="176"/>
  <c r="E46" i="176"/>
  <c r="M46" i="176"/>
  <c r="E23" i="176"/>
  <c r="M23" i="176" s="1"/>
  <c r="E24" i="176"/>
  <c r="J24" i="176" s="1"/>
  <c r="L24" i="176" s="1"/>
  <c r="E25" i="176"/>
  <c r="E26" i="176"/>
  <c r="J26" i="176" s="1"/>
  <c r="M26" i="176"/>
  <c r="E27" i="176"/>
  <c r="M27" i="176" s="1"/>
  <c r="E28" i="176"/>
  <c r="E29" i="176"/>
  <c r="J29" i="176" s="1"/>
  <c r="E30" i="176"/>
  <c r="M30" i="176" s="1"/>
  <c r="E31" i="176"/>
  <c r="J31" i="176" s="1"/>
  <c r="L31" i="176" s="1"/>
  <c r="E32" i="176"/>
  <c r="M32" i="176" s="1"/>
  <c r="E33" i="176"/>
  <c r="M33" i="176" s="1"/>
  <c r="E34" i="176"/>
  <c r="J34" i="176" s="1"/>
  <c r="E35" i="176"/>
  <c r="J35" i="176" s="1"/>
  <c r="E36" i="176"/>
  <c r="M36" i="176" s="1"/>
  <c r="E37" i="176"/>
  <c r="J37" i="176" s="1"/>
  <c r="E22" i="176"/>
  <c r="L44" i="176" s="1"/>
  <c r="R14" i="176"/>
  <c r="E15" i="176" s="1"/>
  <c r="R15" i="176" s="1"/>
  <c r="L16" i="176"/>
  <c r="L15" i="176"/>
  <c r="E14" i="176"/>
  <c r="L14" i="176" s="1"/>
  <c r="Y8" i="176"/>
  <c r="G8" i="176"/>
  <c r="Y7" i="176"/>
  <c r="I7" i="176"/>
  <c r="I6" i="176"/>
  <c r="AB6" i="176"/>
  <c r="J25" i="176"/>
  <c r="J38" i="176"/>
  <c r="J36" i="176"/>
  <c r="J43" i="176"/>
  <c r="J39" i="176"/>
  <c r="M25" i="176"/>
  <c r="J33" i="176"/>
  <c r="G27" i="176"/>
  <c r="G28" i="176"/>
  <c r="G29" i="176"/>
  <c r="G30" i="176"/>
  <c r="G31" i="176"/>
  <c r="G32" i="176"/>
  <c r="G33" i="176"/>
  <c r="Z97" i="179"/>
  <c r="Z98" i="179"/>
  <c r="Z99" i="179"/>
  <c r="Z100" i="179"/>
  <c r="Z90" i="179"/>
  <c r="Z91" i="179"/>
  <c r="Z92" i="179"/>
  <c r="Z93" i="179"/>
  <c r="Z94" i="179"/>
  <c r="Z95" i="179"/>
  <c r="Z96" i="179"/>
  <c r="Z83" i="179"/>
  <c r="Z84" i="179"/>
  <c r="Z85" i="179"/>
  <c r="Z86" i="179"/>
  <c r="Z87" i="179"/>
  <c r="Z88" i="179"/>
  <c r="Z89" i="179"/>
  <c r="S96" i="179"/>
  <c r="S97" i="179"/>
  <c r="S98" i="179"/>
  <c r="S99" i="179"/>
  <c r="S100" i="179"/>
  <c r="S90" i="179"/>
  <c r="S91" i="179"/>
  <c r="S92" i="179"/>
  <c r="S93" i="179"/>
  <c r="S94" i="179"/>
  <c r="S95" i="179"/>
  <c r="S83" i="179"/>
  <c r="S84" i="179"/>
  <c r="S85" i="179"/>
  <c r="S86" i="179"/>
  <c r="S87" i="179"/>
  <c r="S88" i="179"/>
  <c r="S89" i="179"/>
  <c r="AE100" i="179"/>
  <c r="M100" i="179"/>
  <c r="AE99" i="179"/>
  <c r="M99" i="179"/>
  <c r="AE98" i="179"/>
  <c r="M98" i="179"/>
  <c r="AE97" i="179"/>
  <c r="M97" i="179"/>
  <c r="AE96" i="179"/>
  <c r="M96" i="179"/>
  <c r="AE95" i="179"/>
  <c r="M95" i="179"/>
  <c r="AE94" i="179"/>
  <c r="M94" i="179"/>
  <c r="AE93" i="179"/>
  <c r="M93" i="179"/>
  <c r="AE92" i="179"/>
  <c r="M92" i="179"/>
  <c r="AE91" i="179"/>
  <c r="M91" i="179"/>
  <c r="AE90" i="179"/>
  <c r="M90" i="179"/>
  <c r="AE89" i="179"/>
  <c r="M89" i="179"/>
  <c r="AE88" i="179"/>
  <c r="M88" i="179"/>
  <c r="AE87" i="179"/>
  <c r="M87" i="179"/>
  <c r="AE86" i="179"/>
  <c r="M86" i="179"/>
  <c r="AE85" i="179"/>
  <c r="M85" i="179"/>
  <c r="AE84" i="179"/>
  <c r="M84" i="179"/>
  <c r="AE83" i="179"/>
  <c r="M83" i="179"/>
  <c r="AE82" i="179"/>
  <c r="Z82" i="179"/>
  <c r="S82" i="179"/>
  <c r="M82" i="179"/>
  <c r="O49" i="179"/>
  <c r="AE47" i="179"/>
  <c r="X47" i="179"/>
  <c r="AB46" i="179"/>
  <c r="O46" i="179"/>
  <c r="I46" i="179"/>
  <c r="L46" i="179" s="1"/>
  <c r="AB45" i="179"/>
  <c r="O45" i="179"/>
  <c r="I45" i="179"/>
  <c r="L45" i="179"/>
  <c r="N45" i="179" s="1"/>
  <c r="Q45" i="179" s="1"/>
  <c r="AB44" i="179"/>
  <c r="O44" i="179"/>
  <c r="I44" i="179"/>
  <c r="L44" i="179" s="1"/>
  <c r="N44" i="179" s="1"/>
  <c r="Q44" i="179" s="1"/>
  <c r="AB43" i="179"/>
  <c r="O43" i="179"/>
  <c r="I43" i="179"/>
  <c r="L43" i="179"/>
  <c r="N43" i="179" s="1"/>
  <c r="Q43" i="179" s="1"/>
  <c r="AB42" i="179"/>
  <c r="O42" i="179"/>
  <c r="I42" i="179"/>
  <c r="L42" i="179" s="1"/>
  <c r="N42" i="179" s="1"/>
  <c r="Q42" i="179" s="1"/>
  <c r="AB41" i="179"/>
  <c r="O41" i="179"/>
  <c r="I41" i="179"/>
  <c r="L41" i="179"/>
  <c r="N41" i="179" s="1"/>
  <c r="Q41" i="179" s="1"/>
  <c r="AB40" i="179"/>
  <c r="O40" i="179"/>
  <c r="I40" i="179"/>
  <c r="L40" i="179" s="1"/>
  <c r="N40" i="179" s="1"/>
  <c r="Q40" i="179" s="1"/>
  <c r="AB39" i="179"/>
  <c r="O39" i="179"/>
  <c r="I39" i="179"/>
  <c r="L39" i="179"/>
  <c r="N39" i="179" s="1"/>
  <c r="Q39" i="179" s="1"/>
  <c r="AB38" i="179"/>
  <c r="O38" i="179"/>
  <c r="I38" i="179"/>
  <c r="L38" i="179" s="1"/>
  <c r="N38" i="179" s="1"/>
  <c r="Q38" i="179" s="1"/>
  <c r="AB37" i="179"/>
  <c r="O37" i="179"/>
  <c r="I37" i="179"/>
  <c r="L37" i="179" s="1"/>
  <c r="AB36" i="179"/>
  <c r="O36" i="179"/>
  <c r="I36" i="179"/>
  <c r="L36" i="179"/>
  <c r="AB35" i="179"/>
  <c r="O35" i="179"/>
  <c r="I35" i="179"/>
  <c r="L35" i="179" s="1"/>
  <c r="AB34" i="179"/>
  <c r="O34" i="179"/>
  <c r="I34" i="179"/>
  <c r="L34" i="179" s="1"/>
  <c r="AB33" i="179"/>
  <c r="O33" i="179"/>
  <c r="I33" i="179"/>
  <c r="L33" i="179" s="1"/>
  <c r="AB32" i="179"/>
  <c r="O32" i="179"/>
  <c r="I32" i="179"/>
  <c r="L32" i="179" s="1"/>
  <c r="N32" i="179" s="1"/>
  <c r="AB31" i="179"/>
  <c r="O31" i="179"/>
  <c r="I31" i="179"/>
  <c r="L31" i="179" s="1"/>
  <c r="AB30" i="179"/>
  <c r="O30" i="179"/>
  <c r="I30" i="179"/>
  <c r="L30" i="179" s="1"/>
  <c r="AB29" i="179"/>
  <c r="O29" i="179"/>
  <c r="I29" i="179"/>
  <c r="L29" i="179" s="1"/>
  <c r="N29" i="179" s="1"/>
  <c r="Q29" i="179" s="1"/>
  <c r="AB28" i="179"/>
  <c r="O28" i="179"/>
  <c r="I28" i="179"/>
  <c r="L28" i="179" s="1"/>
  <c r="N28" i="179" s="1"/>
  <c r="Q28" i="179" s="1"/>
  <c r="AB27" i="179"/>
  <c r="O27" i="179"/>
  <c r="I27" i="179"/>
  <c r="L27" i="179" s="1"/>
  <c r="AB26" i="179"/>
  <c r="O26" i="179"/>
  <c r="I26" i="179"/>
  <c r="L26" i="179"/>
  <c r="AB25" i="179"/>
  <c r="O25" i="179"/>
  <c r="I25" i="179"/>
  <c r="L25" i="179" s="1"/>
  <c r="AB24" i="179"/>
  <c r="O24" i="179"/>
  <c r="I24" i="179"/>
  <c r="L24" i="179" s="1"/>
  <c r="N24" i="179" s="1"/>
  <c r="O23" i="179"/>
  <c r="I23" i="179"/>
  <c r="L23" i="179" s="1"/>
  <c r="O22" i="179"/>
  <c r="I22" i="179"/>
  <c r="L22" i="179"/>
  <c r="M17" i="179"/>
  <c r="G16" i="179"/>
  <c r="U15" i="179"/>
  <c r="G15" i="179"/>
  <c r="T16" i="179" s="1"/>
  <c r="N14" i="179"/>
  <c r="N46" i="179" s="1"/>
  <c r="Q46" i="179" s="1"/>
  <c r="Z91" i="176"/>
  <c r="Z92" i="176"/>
  <c r="Z93" i="176"/>
  <c r="Z94" i="176"/>
  <c r="Z95" i="176"/>
  <c r="Z78" i="176"/>
  <c r="Z79" i="176"/>
  <c r="Z80" i="176"/>
  <c r="Z81" i="176"/>
  <c r="Z82" i="176"/>
  <c r="Z83" i="176"/>
  <c r="Z84" i="176"/>
  <c r="Z85" i="176"/>
  <c r="Z86" i="176"/>
  <c r="Z87" i="176"/>
  <c r="Z88" i="176"/>
  <c r="Z89" i="176"/>
  <c r="Z90" i="176"/>
  <c r="W87" i="176"/>
  <c r="W88" i="176"/>
  <c r="W89" i="176"/>
  <c r="W90" i="176"/>
  <c r="W91" i="176"/>
  <c r="W92" i="176"/>
  <c r="W93" i="176"/>
  <c r="W94" i="176"/>
  <c r="W95" i="176"/>
  <c r="W78" i="176"/>
  <c r="W79" i="176"/>
  <c r="W80" i="176"/>
  <c r="W81" i="176"/>
  <c r="W82" i="176"/>
  <c r="W83" i="176"/>
  <c r="W84" i="176"/>
  <c r="W85" i="176"/>
  <c r="W86" i="176"/>
  <c r="Q89" i="176"/>
  <c r="Q90" i="176"/>
  <c r="Q91" i="176"/>
  <c r="Q92" i="176"/>
  <c r="Q93" i="176"/>
  <c r="Q94" i="176"/>
  <c r="Q95" i="176"/>
  <c r="Q78" i="176"/>
  <c r="Q79" i="176"/>
  <c r="Q80" i="176"/>
  <c r="Q81" i="176"/>
  <c r="Q82" i="176"/>
  <c r="Q83" i="176"/>
  <c r="Q84" i="176"/>
  <c r="Q85" i="176"/>
  <c r="Q86" i="176"/>
  <c r="Q87" i="176"/>
  <c r="Q88" i="176"/>
  <c r="Z77" i="176"/>
  <c r="W77" i="176"/>
  <c r="Q77" i="176"/>
  <c r="K86" i="176"/>
  <c r="K87" i="176"/>
  <c r="K88" i="176"/>
  <c r="K89" i="176"/>
  <c r="K90" i="176"/>
  <c r="K91" i="176"/>
  <c r="K92" i="176"/>
  <c r="K93" i="176"/>
  <c r="K94" i="176"/>
  <c r="K95" i="176"/>
  <c r="K78" i="176"/>
  <c r="K79" i="176"/>
  <c r="K80" i="176"/>
  <c r="K81" i="176"/>
  <c r="K82" i="176"/>
  <c r="K83" i="176"/>
  <c r="K84" i="176"/>
  <c r="K85" i="176"/>
  <c r="K77" i="176"/>
  <c r="N27" i="179"/>
  <c r="N25" i="179"/>
  <c r="Q25" i="179" s="1"/>
  <c r="T15" i="179"/>
  <c r="W14" i="179"/>
  <c r="U16" i="179" s="1"/>
  <c r="G39" i="176"/>
  <c r="G40" i="176"/>
  <c r="G41" i="176"/>
  <c r="G42" i="176"/>
  <c r="G43" i="176"/>
  <c r="G44" i="176"/>
  <c r="G45" i="176"/>
  <c r="G46" i="176"/>
  <c r="G35" i="176"/>
  <c r="G36" i="176"/>
  <c r="G37" i="176"/>
  <c r="G38" i="176"/>
  <c r="G34" i="176"/>
  <c r="G22" i="176"/>
  <c r="G23" i="176"/>
  <c r="G24" i="176"/>
  <c r="G25" i="176"/>
  <c r="G26" i="176"/>
  <c r="S15" i="176"/>
  <c r="V47" i="176"/>
  <c r="Z47" i="176"/>
  <c r="W39" i="176"/>
  <c r="W40" i="176"/>
  <c r="W41" i="176"/>
  <c r="W42" i="176"/>
  <c r="W43" i="176"/>
  <c r="W44" i="176"/>
  <c r="W45" i="176"/>
  <c r="W46" i="176"/>
  <c r="S16" i="176"/>
  <c r="W36" i="176"/>
  <c r="W35" i="176"/>
  <c r="W38" i="176"/>
  <c r="W37" i="176"/>
  <c r="C60" i="5"/>
  <c r="A60" i="5"/>
  <c r="B60" i="5" s="1"/>
  <c r="E66" i="4"/>
  <c r="C66" i="4"/>
  <c r="E65" i="4"/>
  <c r="C58" i="5" s="1"/>
  <c r="F58" i="5" s="1"/>
  <c r="H58" i="5" s="1"/>
  <c r="C65" i="4"/>
  <c r="E64" i="4"/>
  <c r="C57" i="5" s="1"/>
  <c r="F57" i="5" s="1"/>
  <c r="H57" i="5" s="1"/>
  <c r="C64" i="4"/>
  <c r="A57" i="5" s="1"/>
  <c r="G64" i="4"/>
  <c r="E63" i="4"/>
  <c r="C63" i="4"/>
  <c r="G63" i="4" s="1"/>
  <c r="E62" i="4"/>
  <c r="C55" i="5" s="1"/>
  <c r="F55" i="5" s="1"/>
  <c r="H55" i="5" s="1"/>
  <c r="C62" i="4"/>
  <c r="E61" i="4"/>
  <c r="C54" i="5"/>
  <c r="F54" i="5" s="1"/>
  <c r="H54" i="5" s="1"/>
  <c r="C61" i="4"/>
  <c r="E60" i="4"/>
  <c r="C53" i="5" s="1"/>
  <c r="F53" i="5" s="1"/>
  <c r="H53" i="5" s="1"/>
  <c r="C60" i="4"/>
  <c r="E59" i="4"/>
  <c r="C52" i="5" s="1"/>
  <c r="C59" i="4"/>
  <c r="E58" i="4"/>
  <c r="C51" i="5"/>
  <c r="F51" i="5" s="1"/>
  <c r="H51" i="5" s="1"/>
  <c r="C58" i="4"/>
  <c r="A51" i="5" s="1"/>
  <c r="B51" i="5" s="1"/>
  <c r="E57" i="4"/>
  <c r="C57" i="4"/>
  <c r="G57" i="4" s="1"/>
  <c r="E56" i="4"/>
  <c r="C49" i="5" s="1"/>
  <c r="F49" i="5" s="1"/>
  <c r="H49" i="5" s="1"/>
  <c r="C56" i="4"/>
  <c r="E55" i="4"/>
  <c r="C48" i="5" s="1"/>
  <c r="F48" i="5" s="1"/>
  <c r="H48" i="5" s="1"/>
  <c r="C55" i="4"/>
  <c r="A48" i="5" s="1"/>
  <c r="E54" i="4"/>
  <c r="C47" i="5" s="1"/>
  <c r="F47" i="5" s="1"/>
  <c r="C54" i="4"/>
  <c r="A47" i="5" s="1"/>
  <c r="E53" i="4"/>
  <c r="C53" i="4"/>
  <c r="E52" i="4"/>
  <c r="C45" i="5" s="1"/>
  <c r="F45" i="5" s="1"/>
  <c r="H45" i="5" s="1"/>
  <c r="C52" i="4"/>
  <c r="G52" i="4" s="1"/>
  <c r="E51" i="4"/>
  <c r="C44" i="5" s="1"/>
  <c r="F44" i="5" s="1"/>
  <c r="H44" i="5" s="1"/>
  <c r="C51" i="4"/>
  <c r="E50" i="4"/>
  <c r="C43" i="5" s="1"/>
  <c r="F43" i="5" s="1"/>
  <c r="H43" i="5" s="1"/>
  <c r="C50" i="4"/>
  <c r="A43" i="5" s="1"/>
  <c r="B43" i="5" s="1"/>
  <c r="D43" i="5" s="1"/>
  <c r="I50" i="4" s="1"/>
  <c r="E49" i="4"/>
  <c r="C42" i="5" s="1"/>
  <c r="F42" i="5" s="1"/>
  <c r="H42" i="5" s="1"/>
  <c r="C49" i="4"/>
  <c r="G49" i="4" s="1"/>
  <c r="E48" i="4"/>
  <c r="C48" i="4"/>
  <c r="E47" i="4"/>
  <c r="C40" i="5" s="1"/>
  <c r="F40" i="5" s="1"/>
  <c r="H40" i="5" s="1"/>
  <c r="C47" i="4"/>
  <c r="G47" i="4" s="1"/>
  <c r="E46" i="4"/>
  <c r="C39" i="5" s="1"/>
  <c r="C46" i="4"/>
  <c r="E45" i="4"/>
  <c r="C45" i="4"/>
  <c r="E44" i="4"/>
  <c r="C37" i="5" s="1"/>
  <c r="F37" i="5" s="1"/>
  <c r="H37" i="5" s="1"/>
  <c r="C44" i="4"/>
  <c r="G44" i="4" s="1"/>
  <c r="A37" i="5"/>
  <c r="E43" i="4"/>
  <c r="C36" i="5" s="1"/>
  <c r="F36" i="5" s="1"/>
  <c r="H36" i="5" s="1"/>
  <c r="C43" i="4"/>
  <c r="A36" i="5" s="1"/>
  <c r="G43" i="4"/>
  <c r="E42" i="4"/>
  <c r="C35" i="5" s="1"/>
  <c r="C42" i="4"/>
  <c r="A35" i="5" s="1"/>
  <c r="E41" i="4"/>
  <c r="C41" i="4"/>
  <c r="G41" i="4" s="1"/>
  <c r="E40" i="4"/>
  <c r="C33" i="5" s="1"/>
  <c r="F33" i="5" s="1"/>
  <c r="H33" i="5" s="1"/>
  <c r="C40" i="4"/>
  <c r="E39" i="4"/>
  <c r="C39" i="4"/>
  <c r="G39" i="4" s="1"/>
  <c r="A32" i="5"/>
  <c r="B32" i="5" s="1"/>
  <c r="E38" i="4"/>
  <c r="C31" i="5" s="1"/>
  <c r="C38" i="4"/>
  <c r="A31" i="5" s="1"/>
  <c r="E37" i="4"/>
  <c r="C37" i="4"/>
  <c r="E36" i="4"/>
  <c r="C29" i="5" s="1"/>
  <c r="F29" i="5" s="1"/>
  <c r="H29" i="5" s="1"/>
  <c r="C36" i="4"/>
  <c r="E35" i="4"/>
  <c r="C28" i="5" s="1"/>
  <c r="F28" i="5" s="1"/>
  <c r="H28" i="5" s="1"/>
  <c r="C35" i="4"/>
  <c r="A28" i="5" s="1"/>
  <c r="E34" i="4"/>
  <c r="C27" i="5" s="1"/>
  <c r="F27" i="5" s="1"/>
  <c r="H27" i="5" s="1"/>
  <c r="C34" i="4"/>
  <c r="E33" i="4"/>
  <c r="C33" i="4"/>
  <c r="E32" i="4"/>
  <c r="C32" i="4"/>
  <c r="A25" i="5" s="1"/>
  <c r="E31" i="4"/>
  <c r="C24" i="5" s="1"/>
  <c r="F24" i="5" s="1"/>
  <c r="H24" i="5" s="1"/>
  <c r="C31" i="4"/>
  <c r="A24" i="5" s="1"/>
  <c r="E30" i="4"/>
  <c r="C23" i="5" s="1"/>
  <c r="C30" i="4"/>
  <c r="E29" i="4"/>
  <c r="C22" i="5"/>
  <c r="F22" i="5"/>
  <c r="H22" i="5" s="1"/>
  <c r="C29" i="4"/>
  <c r="E28" i="4"/>
  <c r="C21" i="5" s="1"/>
  <c r="F21" i="5" s="1"/>
  <c r="H21" i="5" s="1"/>
  <c r="C28" i="4"/>
  <c r="E27" i="4"/>
  <c r="C27" i="4"/>
  <c r="A20" i="5"/>
  <c r="E26" i="4"/>
  <c r="G26" i="4" s="1"/>
  <c r="C26" i="4"/>
  <c r="A19" i="5" s="1"/>
  <c r="E25" i="4"/>
  <c r="C18" i="5" s="1"/>
  <c r="F18" i="5" s="1"/>
  <c r="H18" i="5" s="1"/>
  <c r="C25" i="4"/>
  <c r="E24" i="4"/>
  <c r="C24" i="4"/>
  <c r="E23" i="4"/>
  <c r="C16" i="5" s="1"/>
  <c r="F16" i="5" s="1"/>
  <c r="H16" i="5" s="1"/>
  <c r="C23" i="4"/>
  <c r="A16" i="5" s="1"/>
  <c r="E22" i="4"/>
  <c r="C15" i="5" s="1"/>
  <c r="C22" i="4"/>
  <c r="G22" i="4" s="1"/>
  <c r="E21" i="4"/>
  <c r="C14" i="5" s="1"/>
  <c r="C21" i="4"/>
  <c r="E20" i="4"/>
  <c r="C20" i="4"/>
  <c r="A13" i="5" s="1"/>
  <c r="E19" i="4"/>
  <c r="C19" i="4"/>
  <c r="E18" i="4"/>
  <c r="C18" i="4"/>
  <c r="A11" i="5" s="1"/>
  <c r="E17" i="4"/>
  <c r="C10" i="5" s="1"/>
  <c r="F10" i="5" s="1"/>
  <c r="H10" i="5"/>
  <c r="C17" i="4"/>
  <c r="E16" i="4"/>
  <c r="C9" i="5" s="1"/>
  <c r="C16" i="4"/>
  <c r="E15" i="4"/>
  <c r="C8" i="5" s="1"/>
  <c r="F8" i="5" s="1"/>
  <c r="H8" i="5" s="1"/>
  <c r="C15" i="4"/>
  <c r="G15" i="4" s="1"/>
  <c r="E14" i="4"/>
  <c r="C7" i="5"/>
  <c r="F7" i="5" s="1"/>
  <c r="H7" i="5" s="1"/>
  <c r="C14" i="4"/>
  <c r="G14" i="4" s="1"/>
  <c r="E13" i="4"/>
  <c r="C13" i="4"/>
  <c r="E12" i="4"/>
  <c r="C5" i="5" s="1"/>
  <c r="F5" i="5" s="1"/>
  <c r="H5" i="5" s="1"/>
  <c r="C12" i="4"/>
  <c r="A5" i="5"/>
  <c r="E11" i="4"/>
  <c r="C4" i="5"/>
  <c r="F4" i="5" s="1"/>
  <c r="H4" i="5" s="1"/>
  <c r="C11" i="4"/>
  <c r="E10" i="4"/>
  <c r="C3" i="5" s="1"/>
  <c r="F3" i="5" s="1"/>
  <c r="H3" i="5" s="1"/>
  <c r="C10" i="4"/>
  <c r="A3" i="5" s="1"/>
  <c r="E9" i="4"/>
  <c r="C9" i="4"/>
  <c r="A2" i="5" s="1"/>
  <c r="A56" i="5"/>
  <c r="C56" i="5"/>
  <c r="F56" i="5"/>
  <c r="H56" i="5" s="1"/>
  <c r="F52" i="5"/>
  <c r="H52" i="5" s="1"/>
  <c r="G38" i="4"/>
  <c r="C25" i="5"/>
  <c r="F25" i="5" s="1"/>
  <c r="H25" i="5" s="1"/>
  <c r="C12" i="5"/>
  <c r="A55" i="5"/>
  <c r="A40" i="5"/>
  <c r="B40" i="5" s="1"/>
  <c r="C32" i="5"/>
  <c r="A26" i="5"/>
  <c r="C26" i="5"/>
  <c r="A15" i="5"/>
  <c r="F15" i="5"/>
  <c r="H15" i="5" s="1"/>
  <c r="C11" i="5"/>
  <c r="F11" i="5" s="1"/>
  <c r="H11" i="5" s="1"/>
  <c r="A50" i="5"/>
  <c r="C50" i="5"/>
  <c r="F50" i="5" s="1"/>
  <c r="H50" i="5" s="1"/>
  <c r="C46" i="5"/>
  <c r="F46" i="5" s="1"/>
  <c r="H46" i="5" s="1"/>
  <c r="A30" i="5"/>
  <c r="B30" i="5" s="1"/>
  <c r="D30" i="5" s="1"/>
  <c r="I37" i="4" s="1"/>
  <c r="C30" i="5"/>
  <c r="F30" i="5"/>
  <c r="H30" i="5" s="1"/>
  <c r="A23" i="5"/>
  <c r="C6" i="5"/>
  <c r="F6" i="5" s="1"/>
  <c r="H6" i="5" s="1"/>
  <c r="C2" i="5"/>
  <c r="F2" i="5" s="1"/>
  <c r="B2" i="5"/>
  <c r="D2" i="5" s="1"/>
  <c r="I9" i="4" s="1"/>
  <c r="A49" i="5"/>
  <c r="C41" i="5"/>
  <c r="F41" i="5" s="1"/>
  <c r="H41" i="5" s="1"/>
  <c r="C38" i="5"/>
  <c r="F38" i="5" s="1"/>
  <c r="H38" i="5" s="1"/>
  <c r="A34" i="5"/>
  <c r="C34" i="5"/>
  <c r="B34" i="5" s="1"/>
  <c r="F34" i="5"/>
  <c r="H34" i="5" s="1"/>
  <c r="A29" i="5"/>
  <c r="C20" i="5"/>
  <c r="F20" i="5" s="1"/>
  <c r="H20" i="5" s="1"/>
  <c r="G27" i="4"/>
  <c r="C17" i="5"/>
  <c r="F17" i="5" s="1"/>
  <c r="H17" i="5" s="1"/>
  <c r="C13" i="5"/>
  <c r="F13" i="5" s="1"/>
  <c r="H13" i="5" s="1"/>
  <c r="A9" i="5"/>
  <c r="C59" i="5"/>
  <c r="F59" i="5"/>
  <c r="H59" i="5" s="1"/>
  <c r="F60" i="5"/>
  <c r="H60" i="5"/>
  <c r="F26" i="5"/>
  <c r="H26" i="5"/>
  <c r="H47" i="5"/>
  <c r="F12" i="5"/>
  <c r="H12" i="5"/>
  <c r="F32" i="5"/>
  <c r="H32" i="5"/>
  <c r="N21" i="5"/>
  <c r="B57" i="5"/>
  <c r="D57" i="5" s="1"/>
  <c r="I64" i="4" s="1"/>
  <c r="L5" i="5"/>
  <c r="J4" i="5"/>
  <c r="B15" i="5"/>
  <c r="D15" i="5" s="1"/>
  <c r="I22" i="4" s="1"/>
  <c r="J6" i="5"/>
  <c r="M11" i="5"/>
  <c r="M22" i="5"/>
  <c r="M15" i="5"/>
  <c r="J2" i="5"/>
  <c r="M9" i="5"/>
  <c r="I15" i="5"/>
  <c r="K20" i="5"/>
  <c r="I60" i="5"/>
  <c r="M2" i="5"/>
  <c r="J8" i="5"/>
  <c r="J12" i="5"/>
  <c r="J14" i="5"/>
  <c r="I16" i="5"/>
  <c r="N19" i="5"/>
  <c r="J26" i="5"/>
  <c r="N26" i="5"/>
  <c r="L27" i="5"/>
  <c r="J29" i="5"/>
  <c r="J31" i="5"/>
  <c r="M34" i="5"/>
  <c r="K37" i="5"/>
  <c r="I38" i="5"/>
  <c r="M38" i="5"/>
  <c r="M39" i="5"/>
  <c r="I45" i="5"/>
  <c r="M45" i="5"/>
  <c r="J48" i="5"/>
  <c r="N48" i="5"/>
  <c r="M49" i="5"/>
  <c r="K55" i="5"/>
  <c r="J56" i="5"/>
  <c r="N56" i="5"/>
  <c r="N59" i="5"/>
  <c r="L60" i="5"/>
  <c r="M12" i="5"/>
  <c r="M14" i="5"/>
  <c r="L15" i="5"/>
  <c r="J16" i="5"/>
  <c r="L18" i="5"/>
  <c r="N23" i="5"/>
  <c r="M24" i="5"/>
  <c r="M25" i="5"/>
  <c r="M26" i="5"/>
  <c r="M27" i="5"/>
  <c r="N34" i="5"/>
  <c r="M35" i="5"/>
  <c r="N37" i="5"/>
  <c r="N45" i="5"/>
  <c r="I47" i="5"/>
  <c r="I2" i="5"/>
  <c r="L2" i="5"/>
  <c r="N5" i="5"/>
  <c r="J7" i="5"/>
  <c r="N6" i="5"/>
  <c r="N14" i="5"/>
  <c r="K15" i="5"/>
  <c r="J17" i="5"/>
  <c r="J19" i="5"/>
  <c r="M23" i="5"/>
  <c r="L29" i="5"/>
  <c r="J30" i="5"/>
  <c r="N30" i="5"/>
  <c r="K32" i="5"/>
  <c r="I34" i="5"/>
  <c r="M36" i="5"/>
  <c r="J40" i="5"/>
  <c r="N40" i="5"/>
  <c r="K41" i="5"/>
  <c r="I42" i="5"/>
  <c r="J47" i="5"/>
  <c r="N47" i="5"/>
  <c r="K49" i="5"/>
  <c r="J50" i="5"/>
  <c r="N50" i="5"/>
  <c r="M55" i="5"/>
  <c r="L56" i="5"/>
  <c r="J57" i="5"/>
  <c r="N60" i="5"/>
  <c r="L9" i="5"/>
  <c r="J13" i="5"/>
  <c r="J15" i="5"/>
  <c r="N15" i="5"/>
  <c r="L16" i="5"/>
  <c r="J18" i="5"/>
  <c r="L23" i="5"/>
  <c r="I24" i="5"/>
  <c r="K24" i="5"/>
  <c r="I25" i="5"/>
  <c r="K25" i="5"/>
  <c r="M29" i="5"/>
  <c r="M30" i="5"/>
  <c r="M31" i="5"/>
  <c r="N33" i="5"/>
  <c r="L34" i="5"/>
  <c r="N36" i="5"/>
  <c r="N38" i="5"/>
  <c r="L39" i="5"/>
  <c r="I40" i="5"/>
  <c r="K40" i="5"/>
  <c r="J44" i="5"/>
  <c r="N44" i="5"/>
  <c r="L45" i="5"/>
  <c r="J46" i="5"/>
  <c r="N46" i="5"/>
  <c r="K51" i="5"/>
  <c r="J52" i="5"/>
  <c r="N52" i="5"/>
  <c r="M54" i="5"/>
  <c r="L55" i="5"/>
  <c r="L58" i="5"/>
  <c r="K60" i="5"/>
  <c r="I29" i="5"/>
  <c r="K31" i="5"/>
  <c r="N32" i="5"/>
  <c r="J42" i="5"/>
  <c r="N42" i="5"/>
  <c r="M43" i="5"/>
  <c r="J45" i="5"/>
  <c r="L46" i="5"/>
  <c r="M51" i="5"/>
  <c r="L52" i="5"/>
  <c r="J53" i="5"/>
  <c r="J55" i="5"/>
  <c r="N55" i="5"/>
  <c r="J58" i="5"/>
  <c r="B20" i="5"/>
  <c r="D20" i="5" s="1"/>
  <c r="I27" i="4" s="1"/>
  <c r="G32" i="4"/>
  <c r="F23" i="5"/>
  <c r="H23" i="5" s="1"/>
  <c r="B23" i="5"/>
  <c r="D23" i="5" s="1"/>
  <c r="I30" i="4" s="1"/>
  <c r="G13" i="4"/>
  <c r="A6" i="5"/>
  <c r="H2" i="5"/>
  <c r="I18" i="5"/>
  <c r="L12" i="5"/>
  <c r="I7" i="5"/>
  <c r="M4" i="5"/>
  <c r="I9" i="5"/>
  <c r="I20" i="5"/>
  <c r="G54" i="4"/>
  <c r="G29" i="4"/>
  <c r="B47" i="5"/>
  <c r="D47" i="5" s="1"/>
  <c r="I54" i="4" s="1"/>
  <c r="G56" i="4"/>
  <c r="A17" i="5"/>
  <c r="B17" i="5" s="1"/>
  <c r="D17" i="5" s="1"/>
  <c r="I24" i="4" s="1"/>
  <c r="G24" i="4"/>
  <c r="G33" i="4"/>
  <c r="G61" i="4"/>
  <c r="N22" i="179"/>
  <c r="Q22" i="179" s="1"/>
  <c r="N36" i="179"/>
  <c r="Q36" i="179" s="1"/>
  <c r="N26" i="179"/>
  <c r="Q26" i="179" s="1"/>
  <c r="N35" i="179"/>
  <c r="N23" i="179"/>
  <c r="N30" i="179"/>
  <c r="Q30" i="179" s="1"/>
  <c r="N31" i="179"/>
  <c r="Q31" i="179" s="1"/>
  <c r="N37" i="179"/>
  <c r="Q37" i="179" s="1"/>
  <c r="G21" i="4"/>
  <c r="A21" i="5"/>
  <c r="G28" i="4"/>
  <c r="A46" i="5"/>
  <c r="G53" i="4"/>
  <c r="G65" i="4"/>
  <c r="J46" i="176"/>
  <c r="M40" i="176"/>
  <c r="A8" i="5"/>
  <c r="A39" i="5"/>
  <c r="A44" i="5"/>
  <c r="B44" i="5" s="1"/>
  <c r="G50" i="4"/>
  <c r="A14" i="5"/>
  <c r="A18" i="5"/>
  <c r="B18" i="5" s="1"/>
  <c r="A54" i="5"/>
  <c r="A58" i="5"/>
  <c r="A7" i="5"/>
  <c r="B7" i="5" s="1"/>
  <c r="D7" i="5" s="1"/>
  <c r="I14" i="4" s="1"/>
  <c r="A22" i="5"/>
  <c r="B22" i="5" s="1"/>
  <c r="B6" i="5"/>
  <c r="L35" i="176"/>
  <c r="L43" i="176"/>
  <c r="R16" i="176" l="1"/>
  <c r="L36" i="176"/>
  <c r="L39" i="176"/>
  <c r="K17" i="176"/>
  <c r="M22" i="176"/>
  <c r="M24" i="176"/>
  <c r="L38" i="176"/>
  <c r="O38" i="176" s="1"/>
  <c r="L37" i="176"/>
  <c r="L29" i="176"/>
  <c r="L33" i="176"/>
  <c r="O33" i="176" s="1"/>
  <c r="J42" i="176"/>
  <c r="L42" i="176" s="1"/>
  <c r="O42" i="176" s="1"/>
  <c r="J22" i="176"/>
  <c r="L22" i="176" s="1"/>
  <c r="L46" i="176"/>
  <c r="O46" i="176" s="1"/>
  <c r="M31" i="176"/>
  <c r="O31" i="176" s="1"/>
  <c r="O43" i="176"/>
  <c r="L25" i="176"/>
  <c r="O25" i="176" s="1"/>
  <c r="J30" i="176"/>
  <c r="L30" i="176" s="1"/>
  <c r="O30" i="176" s="1"/>
  <c r="L34" i="176"/>
  <c r="L26" i="176"/>
  <c r="O26" i="176" s="1"/>
  <c r="F14" i="5"/>
  <c r="H14" i="5" s="1"/>
  <c r="B14" i="5"/>
  <c r="B49" i="5"/>
  <c r="D49" i="5" s="1"/>
  <c r="I56" i="4" s="1"/>
  <c r="B28" i="5"/>
  <c r="D28" i="5" s="1"/>
  <c r="I35" i="4" s="1"/>
  <c r="Q34" i="179"/>
  <c r="O39" i="176"/>
  <c r="Q24" i="179"/>
  <c r="M37" i="176"/>
  <c r="O36" i="176"/>
  <c r="B8" i="5"/>
  <c r="D8" i="5" s="1"/>
  <c r="I15" i="4" s="1"/>
  <c r="D51" i="5"/>
  <c r="I58" i="4" s="1"/>
  <c r="D32" i="5"/>
  <c r="I39" i="4" s="1"/>
  <c r="B5" i="5"/>
  <c r="G62" i="4"/>
  <c r="Q32" i="179"/>
  <c r="J23" i="176"/>
  <c r="L23" i="176" s="1"/>
  <c r="O23" i="176" s="1"/>
  <c r="M35" i="176"/>
  <c r="O35" i="176" s="1"/>
  <c r="G42" i="4"/>
  <c r="G18" i="4"/>
  <c r="G59" i="4"/>
  <c r="Q35" i="179"/>
  <c r="J27" i="176"/>
  <c r="L27" i="176" s="1"/>
  <c r="O27" i="176" s="1"/>
  <c r="E16" i="176"/>
  <c r="M44" i="176"/>
  <c r="O44" i="176" s="1"/>
  <c r="O24" i="176"/>
  <c r="G9" i="4"/>
  <c r="G37" i="4"/>
  <c r="G46" i="4"/>
  <c r="N33" i="179"/>
  <c r="Q33" i="179" s="1"/>
  <c r="J32" i="176"/>
  <c r="L32" i="176" s="1"/>
  <c r="O32" i="176" s="1"/>
  <c r="M34" i="176"/>
  <c r="O34" i="176" s="1"/>
  <c r="G31" i="4"/>
  <c r="G35" i="4"/>
  <c r="C19" i="5"/>
  <c r="F19" i="5" s="1"/>
  <c r="H19" i="5" s="1"/>
  <c r="B46" i="5"/>
  <c r="D46" i="5" s="1"/>
  <c r="I53" i="4" s="1"/>
  <c r="B55" i="5"/>
  <c r="D55" i="5" s="1"/>
  <c r="I62" i="4" s="1"/>
  <c r="B9" i="5"/>
  <c r="D9" i="5" s="1"/>
  <c r="I16" i="4" s="1"/>
  <c r="G23" i="4"/>
  <c r="G55" i="4"/>
  <c r="G58" i="4"/>
  <c r="N34" i="179"/>
  <c r="G40" i="4"/>
  <c r="A33" i="5"/>
  <c r="M41" i="176"/>
  <c r="J41" i="176"/>
  <c r="L41" i="176" s="1"/>
  <c r="B3" i="5"/>
  <c r="D3" i="5"/>
  <c r="I10" i="4" s="1"/>
  <c r="A27" i="5"/>
  <c r="G34" i="4"/>
  <c r="B13" i="5"/>
  <c r="D13" i="5" s="1"/>
  <c r="I20" i="4" s="1"/>
  <c r="A4" i="5"/>
  <c r="G11" i="4"/>
  <c r="G19" i="4"/>
  <c r="A12" i="5"/>
  <c r="B24" i="5"/>
  <c r="D24" i="5" s="1"/>
  <c r="I31" i="4" s="1"/>
  <c r="D14" i="5"/>
  <c r="I21" i="4" s="1"/>
  <c r="D6" i="5"/>
  <c r="I13" i="4" s="1"/>
  <c r="B31" i="5"/>
  <c r="D31" i="5" s="1"/>
  <c r="I38" i="4" s="1"/>
  <c r="F31" i="5"/>
  <c r="H31" i="5" s="1"/>
  <c r="A53" i="5"/>
  <c r="G60" i="4"/>
  <c r="G17" i="4"/>
  <c r="A10" i="5"/>
  <c r="G20" i="4"/>
  <c r="B16" i="5"/>
  <c r="D16" i="5" s="1"/>
  <c r="I23" i="4" s="1"/>
  <c r="A38" i="5"/>
  <c r="G45" i="4"/>
  <c r="A41" i="5"/>
  <c r="G48" i="4"/>
  <c r="G51" i="4"/>
  <c r="Q23" i="179"/>
  <c r="B54" i="5"/>
  <c r="D54" i="5"/>
  <c r="I61" i="4" s="1"/>
  <c r="F39" i="5"/>
  <c r="H39" i="5" s="1"/>
  <c r="B39" i="5"/>
  <c r="D39" i="5" s="1"/>
  <c r="I46" i="4" s="1"/>
  <c r="B21" i="5"/>
  <c r="D21" i="5"/>
  <c r="I28" i="4" s="1"/>
  <c r="B29" i="5"/>
  <c r="D29" i="5" s="1"/>
  <c r="I36" i="4" s="1"/>
  <c r="B37" i="5"/>
  <c r="D37" i="5" s="1"/>
  <c r="I44" i="4" s="1"/>
  <c r="D18" i="5"/>
  <c r="I25" i="4" s="1"/>
  <c r="D22" i="5"/>
  <c r="I29" i="4" s="1"/>
  <c r="B58" i="5"/>
  <c r="D58" i="5"/>
  <c r="I65" i="4" s="1"/>
  <c r="F9" i="5"/>
  <c r="H9" i="5" s="1"/>
  <c r="B56" i="5"/>
  <c r="D56" i="5" s="1"/>
  <c r="I63" i="4" s="1"/>
  <c r="B35" i="5"/>
  <c r="D35" i="5" s="1"/>
  <c r="I42" i="4" s="1"/>
  <c r="F35" i="5"/>
  <c r="H35" i="5" s="1"/>
  <c r="M45" i="176"/>
  <c r="J45" i="176"/>
  <c r="L45" i="176" s="1"/>
  <c r="B25" i="5"/>
  <c r="D25" i="5" s="1"/>
  <c r="I32" i="4" s="1"/>
  <c r="A45" i="5"/>
  <c r="D44" i="5"/>
  <c r="I51" i="4" s="1"/>
  <c r="G10" i="4"/>
  <c r="I13" i="5"/>
  <c r="N2" i="5"/>
  <c r="L6" i="5"/>
  <c r="M16" i="5"/>
  <c r="J5" i="5"/>
  <c r="N17" i="5"/>
  <c r="N24" i="5"/>
  <c r="N29" i="5"/>
  <c r="I36" i="5"/>
  <c r="I41" i="5"/>
  <c r="M46" i="5"/>
  <c r="M52" i="5"/>
  <c r="I58" i="5"/>
  <c r="L11" i="5"/>
  <c r="N16" i="5"/>
  <c r="L22" i="5"/>
  <c r="K29" i="5"/>
  <c r="L36" i="5"/>
  <c r="J49" i="5"/>
  <c r="N3" i="5"/>
  <c r="N10" i="5"/>
  <c r="L21" i="5"/>
  <c r="N27" i="5"/>
  <c r="I33" i="5"/>
  <c r="K38" i="5"/>
  <c r="J43" i="5"/>
  <c r="L48" i="5"/>
  <c r="I53" i="5"/>
  <c r="M58" i="5"/>
  <c r="N11" i="5"/>
  <c r="I17" i="5"/>
  <c r="J22" i="5"/>
  <c r="K26" i="5"/>
  <c r="M7" i="5"/>
  <c r="I8" i="5"/>
  <c r="L7" i="5"/>
  <c r="L19" i="5"/>
  <c r="I6" i="5"/>
  <c r="K18" i="5"/>
  <c r="L25" i="5"/>
  <c r="L30" i="5"/>
  <c r="K36" i="5"/>
  <c r="M41" i="5"/>
  <c r="L47" i="5"/>
  <c r="M53" i="5"/>
  <c r="K58" i="5"/>
  <c r="I12" i="5"/>
  <c r="M17" i="5"/>
  <c r="J23" i="5"/>
  <c r="I30" i="5"/>
  <c r="J37" i="5"/>
  <c r="N58" i="5"/>
  <c r="K4" i="5"/>
  <c r="K11" i="5"/>
  <c r="I23" i="5"/>
  <c r="M28" i="5"/>
  <c r="K33" i="5"/>
  <c r="I39" i="5"/>
  <c r="N43" i="5"/>
  <c r="I49" i="5"/>
  <c r="K53" i="5"/>
  <c r="L59" i="5"/>
  <c r="K12" i="5"/>
  <c r="K17" i="5"/>
  <c r="N22" i="5"/>
  <c r="J21" i="5"/>
  <c r="I11" i="5"/>
  <c r="J3" i="5"/>
  <c r="M20" i="5"/>
  <c r="I28" i="5"/>
  <c r="L35" i="5"/>
  <c r="L43" i="5"/>
  <c r="L50" i="5"/>
  <c r="L57" i="5"/>
  <c r="L13" i="5"/>
  <c r="J20" i="5"/>
  <c r="L28" i="5"/>
  <c r="J39" i="5"/>
  <c r="L4" i="5"/>
  <c r="K9" i="5"/>
  <c r="L24" i="5"/>
  <c r="L31" i="5"/>
  <c r="M37" i="5"/>
  <c r="K45" i="5"/>
  <c r="L51" i="5"/>
  <c r="N57" i="5"/>
  <c r="N13" i="5"/>
  <c r="L20" i="5"/>
  <c r="I26" i="5"/>
  <c r="L32" i="5"/>
  <c r="L37" i="5"/>
  <c r="L42" i="5"/>
  <c r="M47" i="5"/>
  <c r="L53" i="5"/>
  <c r="I59" i="5"/>
  <c r="N39" i="5"/>
  <c r="K47" i="5"/>
  <c r="N53" i="5"/>
  <c r="K16" i="5"/>
  <c r="K3" i="5"/>
  <c r="K2" i="5"/>
  <c r="M13" i="5"/>
  <c r="N7" i="5"/>
  <c r="I22" i="5"/>
  <c r="K28" i="5"/>
  <c r="I37" i="5"/>
  <c r="I44" i="5"/>
  <c r="J51" i="5"/>
  <c r="J59" i="5"/>
  <c r="I14" i="5"/>
  <c r="N20" i="5"/>
  <c r="K30" i="5"/>
  <c r="L44" i="5"/>
  <c r="K5" i="5"/>
  <c r="N12" i="5"/>
  <c r="J25" i="5"/>
  <c r="I32" i="5"/>
  <c r="K39" i="5"/>
  <c r="I46" i="5"/>
  <c r="I52" i="5"/>
  <c r="J60" i="5"/>
  <c r="K14" i="5"/>
  <c r="I21" i="5"/>
  <c r="I27" i="5"/>
  <c r="J33" i="5"/>
  <c r="J38" i="5"/>
  <c r="I43" i="5"/>
  <c r="M48" i="5"/>
  <c r="I54" i="5"/>
  <c r="K59" i="5"/>
  <c r="M40" i="5"/>
  <c r="K48" i="5"/>
  <c r="K54" i="5"/>
  <c r="J10" i="5"/>
  <c r="L10" i="5"/>
  <c r="N4" i="5"/>
  <c r="M18" i="5"/>
  <c r="L3" i="5"/>
  <c r="M3" i="5"/>
  <c r="K22" i="5"/>
  <c r="N31" i="5"/>
  <c r="L40" i="5"/>
  <c r="N51" i="5"/>
  <c r="J9" i="5"/>
  <c r="I19" i="5"/>
  <c r="I31" i="5"/>
  <c r="I48" i="5"/>
  <c r="K7" i="5"/>
  <c r="N25" i="5"/>
  <c r="K34" i="5"/>
  <c r="K42" i="5"/>
  <c r="K52" i="5"/>
  <c r="I10" i="5"/>
  <c r="N18" i="5"/>
  <c r="K27" i="5"/>
  <c r="I35" i="5"/>
  <c r="J41" i="5"/>
  <c r="L49" i="5"/>
  <c r="I56" i="5"/>
  <c r="J34" i="5"/>
  <c r="N49" i="5"/>
  <c r="K56" i="5"/>
  <c r="L17" i="5"/>
  <c r="L14" i="5"/>
  <c r="K8" i="5"/>
  <c r="I5" i="5"/>
  <c r="K23" i="5"/>
  <c r="M32" i="5"/>
  <c r="M42" i="5"/>
  <c r="L54" i="5"/>
  <c r="N9" i="5"/>
  <c r="K19" i="5"/>
  <c r="J32" i="5"/>
  <c r="M59" i="5"/>
  <c r="N8" i="5"/>
  <c r="L26" i="5"/>
  <c r="J35" i="5"/>
  <c r="M44" i="5"/>
  <c r="J54" i="5"/>
  <c r="K10" i="5"/>
  <c r="M19" i="5"/>
  <c r="J28" i="5"/>
  <c r="K35" i="5"/>
  <c r="N41" i="5"/>
  <c r="I50" i="5"/>
  <c r="M56" i="5"/>
  <c r="L38" i="5"/>
  <c r="K50" i="5"/>
  <c r="I57" i="5"/>
  <c r="I3" i="5"/>
  <c r="I4" i="5"/>
  <c r="L8" i="5"/>
  <c r="J24" i="5"/>
  <c r="M33" i="5"/>
  <c r="K44" i="5"/>
  <c r="M10" i="5"/>
  <c r="M21" i="5"/>
  <c r="L33" i="5"/>
  <c r="K13" i="5"/>
  <c r="J27" i="5"/>
  <c r="N35" i="5"/>
  <c r="N54" i="5"/>
  <c r="J11" i="5"/>
  <c r="K21" i="5"/>
  <c r="J36" i="5"/>
  <c r="K43" i="5"/>
  <c r="M50" i="5"/>
  <c r="L41" i="5"/>
  <c r="I51" i="5"/>
  <c r="K57" i="5"/>
  <c r="K6" i="5"/>
  <c r="M5" i="5"/>
  <c r="M6" i="5"/>
  <c r="M8" i="5"/>
  <c r="I55" i="5"/>
  <c r="M60" i="5"/>
  <c r="K46" i="5"/>
  <c r="N28" i="5"/>
  <c r="M57" i="5"/>
  <c r="B26" i="5"/>
  <c r="D26" i="5" s="1"/>
  <c r="I33" i="4" s="1"/>
  <c r="G36" i="4"/>
  <c r="A42" i="5"/>
  <c r="B48" i="5"/>
  <c r="D48" i="5" s="1"/>
  <c r="I55" i="4" s="1"/>
  <c r="D60" i="5"/>
  <c r="D5" i="5"/>
  <c r="I12" i="4" s="1"/>
  <c r="D34" i="5"/>
  <c r="I41" i="4" s="1"/>
  <c r="G12" i="4"/>
  <c r="D40" i="5"/>
  <c r="I47" i="4" s="1"/>
  <c r="G25" i="4"/>
  <c r="B50" i="5"/>
  <c r="D50" i="5" s="1"/>
  <c r="I57" i="4" s="1"/>
  <c r="L40" i="176"/>
  <c r="O40" i="176" s="1"/>
  <c r="M28" i="176"/>
  <c r="J28" i="176"/>
  <c r="L28" i="176" s="1"/>
  <c r="G16" i="4"/>
  <c r="B36" i="5"/>
  <c r="D36" i="5"/>
  <c r="I43" i="4" s="1"/>
  <c r="G66" i="4"/>
  <c r="A59" i="5"/>
  <c r="B11" i="5"/>
  <c r="D11" i="5" s="1"/>
  <c r="I18" i="4" s="1"/>
  <c r="G30" i="4"/>
  <c r="Q27" i="179"/>
  <c r="M29" i="176"/>
  <c r="O29" i="176" s="1"/>
  <c r="A52" i="5"/>
  <c r="O37" i="176" l="1"/>
  <c r="O28" i="176"/>
  <c r="O22" i="176"/>
  <c r="B19" i="5"/>
  <c r="D19" i="5" s="1"/>
  <c r="I26" i="4" s="1"/>
  <c r="B10" i="5"/>
  <c r="D10" i="5" s="1"/>
  <c r="I17" i="4" s="1"/>
  <c r="B52" i="5"/>
  <c r="D52" i="5" s="1"/>
  <c r="I59" i="4" s="1"/>
  <c r="B42" i="5"/>
  <c r="D42" i="5" s="1"/>
  <c r="I49" i="4" s="1"/>
  <c r="B41" i="5"/>
  <c r="D41" i="5"/>
  <c r="I48" i="4" s="1"/>
  <c r="B12" i="5"/>
  <c r="D12" i="5" s="1"/>
  <c r="I19" i="4" s="1"/>
  <c r="B53" i="5"/>
  <c r="D53" i="5" s="1"/>
  <c r="I60" i="4" s="1"/>
  <c r="B38" i="5"/>
  <c r="D38" i="5"/>
  <c r="I45" i="4" s="1"/>
  <c r="O41" i="176"/>
  <c r="O45" i="176"/>
  <c r="B4" i="5"/>
  <c r="D4" i="5" s="1"/>
  <c r="I11" i="4" s="1"/>
  <c r="B33" i="5"/>
  <c r="D33" i="5" s="1"/>
  <c r="I40" i="4" s="1"/>
  <c r="B59" i="5"/>
  <c r="D59" i="5" s="1"/>
  <c r="I66" i="4" s="1"/>
  <c r="B27" i="5"/>
  <c r="D27" i="5"/>
  <c r="I34" i="4" s="1"/>
  <c r="B45" i="5"/>
  <c r="D45" i="5" s="1"/>
  <c r="I52" i="4" s="1"/>
</calcChain>
</file>

<file path=xl/sharedStrings.xml><?xml version="1.0" encoding="utf-8"?>
<sst xmlns="http://schemas.openxmlformats.org/spreadsheetml/2006/main" count="170" uniqueCount="109">
  <si>
    <t xml:space="preserve">No. </t>
  </si>
  <si>
    <t>Pcaps</t>
  </si>
  <si>
    <t>Pshum</t>
  </si>
  <si>
    <t>Psseco</t>
  </si>
  <si>
    <t>Pw, %</t>
  </si>
  <si>
    <t>OPCION</t>
  </si>
  <si>
    <t>CALCULO DE LA TEXTURA DE SUELO SEGÚN SUS COMPONENTES</t>
  </si>
  <si>
    <t>Por Jorge Gallardo</t>
  </si>
  <si>
    <t>ARENA</t>
  </si>
  <si>
    <t>ARCILLA</t>
  </si>
  <si>
    <t>LIMO</t>
  </si>
  <si>
    <t>TEXTURA</t>
  </si>
  <si>
    <t>Indique el valor entre 0 y 100 para la Arena y la Arcilla.  El programa calcula el Limo, efectúa el análisis de</t>
  </si>
  <si>
    <t>los datos y reporta la Textura.</t>
  </si>
  <si>
    <t xml:space="preserve">En caso de existir alguna inconsistencia de datos, el programa retornará como textura "Estan mal los datos" </t>
  </si>
  <si>
    <t xml:space="preserve">y las cifras error seran rojas, pero si escribe algun dato texto o espacios en blanco,  el programa retornará </t>
  </si>
  <si>
    <t>"#¡VALOR!" para el Limo y la Textura.</t>
  </si>
  <si>
    <t>Versión 4.24</t>
  </si>
  <si>
    <t>CALCULO HUMEDAD EN TEJIDO VEGETAL, Pw</t>
  </si>
  <si>
    <t>Pshum-Pcap</t>
  </si>
  <si>
    <t>Psseco-Pcap</t>
  </si>
  <si>
    <t>*</t>
  </si>
  <si>
    <t>AAAA-MM-DD</t>
  </si>
  <si>
    <t xml:space="preserve"> NOMBRE Y APELLIDO / EMPRESA / PROYECTO</t>
  </si>
  <si>
    <t xml:space="preserve"> DEPARTAMENTO / MUNICIPIO / LOCALIZACIÓN</t>
  </si>
  <si>
    <t>FECHA DE REALIZACIÓN</t>
  </si>
  <si>
    <t>IDENTIFICACIÓN DE CAMPO</t>
  </si>
  <si>
    <t>No. DE LABORATORIO</t>
  </si>
  <si>
    <t>Firma</t>
  </si>
  <si>
    <t>No. SOLICITUD</t>
  </si>
  <si>
    <t xml:space="preserve"> DIRECCIÓN DEL CLIENTE</t>
  </si>
  <si>
    <t xml:space="preserve"> SUPLEMENTO DE RESULTADOS</t>
  </si>
  <si>
    <t xml:space="preserve">DE FECHA </t>
  </si>
  <si>
    <t>OBSERVACIONES</t>
  </si>
  <si>
    <t>NOTA: Los resultados almacenados en la base de datos y los enviados por fax o e-mail se conservarán durante tres meses a partir de la entrega de los mismos.  Las muestras se almacenarán durante seis meses a partir de la fecha de recepción. La información emitida por el Laboratorio Nacional de Suelos, se limita al análisis de la muestra entregadas por el cliente.</t>
  </si>
  <si>
    <t xml:space="preserve">     Prohibida la reproducción parcial sin autorización del Laboratorio.</t>
  </si>
  <si>
    <t>Nombre</t>
  </si>
  <si>
    <t xml:space="preserve">Pág </t>
  </si>
  <si>
    <t>de</t>
  </si>
  <si>
    <r>
      <t xml:space="preserve"> Humedad Gravimetrica, </t>
    </r>
    <r>
      <rPr>
        <sz val="8"/>
        <color indexed="8"/>
        <rFont val="Calibri"/>
        <family val="2"/>
      </rPr>
      <t>θ</t>
    </r>
    <r>
      <rPr>
        <sz val="7.75"/>
        <color indexed="8"/>
        <rFont val="Arial"/>
        <family val="2"/>
      </rPr>
      <t>g(</t>
    </r>
    <r>
      <rPr>
        <sz val="8"/>
        <color indexed="8"/>
        <rFont val="Arial"/>
        <family val="2"/>
      </rPr>
      <t>%)</t>
    </r>
  </si>
  <si>
    <t>Masa Humeda del especimen (g)</t>
  </si>
  <si>
    <r>
      <t xml:space="preserve"> Área inicial, Ao (cm</t>
    </r>
    <r>
      <rPr>
        <vertAlign val="superscript"/>
        <sz val="8"/>
        <color indexed="8"/>
        <rFont val="Arial"/>
        <family val="2"/>
      </rPr>
      <t>2</t>
    </r>
    <r>
      <rPr>
        <sz val="8"/>
        <color indexed="8"/>
        <rFont val="Arial"/>
        <family val="2"/>
      </rPr>
      <t>)</t>
    </r>
  </si>
  <si>
    <t>Masa Seca del Especimen (g)</t>
  </si>
  <si>
    <r>
      <t xml:space="preserve"> Volumen, V (cm</t>
    </r>
    <r>
      <rPr>
        <vertAlign val="superscript"/>
        <sz val="8"/>
        <color indexed="8"/>
        <rFont val="Arial"/>
        <family val="2"/>
      </rPr>
      <t>3</t>
    </r>
    <r>
      <rPr>
        <sz val="8"/>
        <color indexed="8"/>
        <rFont val="Arial"/>
        <family val="2"/>
      </rPr>
      <t>)</t>
    </r>
  </si>
  <si>
    <t xml:space="preserve"> Diámetro inicial, Do (cm)</t>
  </si>
  <si>
    <t xml:space="preserve"> Altura inicial de la probeta, Lo (cm)</t>
  </si>
  <si>
    <t>Tipo de Especimen</t>
  </si>
  <si>
    <t>DESCRIPCIÓN DE LA MUESTRA</t>
  </si>
  <si>
    <t>Carga Total sobre la Muestra (kg)</t>
  </si>
  <si>
    <r>
      <t>Cohesión, c (kg/cm</t>
    </r>
    <r>
      <rPr>
        <b/>
        <i/>
        <vertAlign val="superscript"/>
        <sz val="8"/>
        <rFont val="Arial"/>
        <family val="2"/>
      </rPr>
      <t>2</t>
    </r>
    <r>
      <rPr>
        <b/>
        <i/>
        <sz val="8"/>
        <rFont val="Arial"/>
        <family val="2"/>
      </rPr>
      <t>)</t>
    </r>
  </si>
  <si>
    <r>
      <t xml:space="preserve">Deformación Muestra
</t>
    </r>
    <r>
      <rPr>
        <sz val="8"/>
        <color indexed="8"/>
        <rFont val="Calibri"/>
        <family val="2"/>
      </rPr>
      <t>Δ</t>
    </r>
    <r>
      <rPr>
        <sz val="8"/>
        <color indexed="8"/>
        <rFont val="Arial"/>
        <family val="2"/>
      </rPr>
      <t>L (mm)</t>
    </r>
  </si>
  <si>
    <t>Altura / Diametro</t>
  </si>
  <si>
    <t>GESTIÓN AGROLÓGICA</t>
  </si>
  <si>
    <r>
      <t>Esfuerzo sobre la Muestra δ</t>
    </r>
    <r>
      <rPr>
        <vertAlign val="subscript"/>
        <sz val="8"/>
        <color indexed="8"/>
        <rFont val="Arial"/>
        <family val="2"/>
      </rPr>
      <t>c</t>
    </r>
    <r>
      <rPr>
        <sz val="8"/>
        <color indexed="8"/>
        <rFont val="Arial"/>
        <family val="2"/>
      </rPr>
      <t xml:space="preserve">
(kg/cm</t>
    </r>
    <r>
      <rPr>
        <vertAlign val="superscript"/>
        <sz val="8"/>
        <color indexed="8"/>
        <rFont val="Arial"/>
        <family val="2"/>
      </rPr>
      <t>2</t>
    </r>
    <r>
      <rPr>
        <sz val="8"/>
        <color indexed="8"/>
        <rFont val="Arial"/>
        <family val="2"/>
      </rPr>
      <t>)</t>
    </r>
  </si>
  <si>
    <r>
      <t>Resistencia a la compresión inconfinada, δc (kg/cm</t>
    </r>
    <r>
      <rPr>
        <b/>
        <i/>
        <vertAlign val="superscript"/>
        <sz val="8"/>
        <rFont val="Arial"/>
        <family val="2"/>
      </rPr>
      <t>2</t>
    </r>
    <r>
      <rPr>
        <b/>
        <i/>
        <sz val="8"/>
        <rFont val="Arial"/>
        <family val="2"/>
      </rPr>
      <t>)</t>
    </r>
  </si>
  <si>
    <t>PLANO DE RUPTURA DEL ESPECIMEN</t>
  </si>
  <si>
    <r>
      <t>Área Corregida
A'(cm</t>
    </r>
    <r>
      <rPr>
        <vertAlign val="superscript"/>
        <sz val="8"/>
        <color indexed="8"/>
        <rFont val="Arial"/>
        <family val="2"/>
      </rPr>
      <t>2</t>
    </r>
    <r>
      <rPr>
        <sz val="8"/>
        <color indexed="8"/>
        <rFont val="Arial"/>
        <family val="2"/>
      </rPr>
      <t>)</t>
    </r>
  </si>
  <si>
    <r>
      <t xml:space="preserve"> Peso unitario húmedo de la probeta, </t>
    </r>
    <r>
      <rPr>
        <sz val="8"/>
        <color indexed="8"/>
        <rFont val="Calibri"/>
        <family val="2"/>
      </rPr>
      <t>ϒ</t>
    </r>
    <r>
      <rPr>
        <vertAlign val="subscript"/>
        <sz val="8"/>
        <color indexed="8"/>
        <rFont val="Arial"/>
        <family val="2"/>
      </rPr>
      <t>h</t>
    </r>
    <r>
      <rPr>
        <sz val="8"/>
        <color indexed="8"/>
        <rFont val="Arial"/>
        <family val="2"/>
      </rPr>
      <t xml:space="preserve"> (g/cm</t>
    </r>
    <r>
      <rPr>
        <vertAlign val="superscript"/>
        <sz val="8"/>
        <color indexed="8"/>
        <rFont val="Arial"/>
        <family val="2"/>
      </rPr>
      <t>3</t>
    </r>
    <r>
      <rPr>
        <sz val="8"/>
        <color indexed="8"/>
        <rFont val="Arial"/>
        <family val="2"/>
      </rPr>
      <t>)</t>
    </r>
  </si>
  <si>
    <r>
      <t xml:space="preserve"> Peso unitario seco de la probeta, </t>
    </r>
    <r>
      <rPr>
        <sz val="8"/>
        <color indexed="8"/>
        <rFont val="Calibri"/>
        <family val="2"/>
      </rPr>
      <t>ϒ</t>
    </r>
    <r>
      <rPr>
        <vertAlign val="subscript"/>
        <sz val="8"/>
        <color indexed="8"/>
        <rFont val="Arial"/>
        <family val="2"/>
      </rPr>
      <t>d</t>
    </r>
    <r>
      <rPr>
        <sz val="8"/>
        <color indexed="8"/>
        <rFont val="Arial"/>
        <family val="2"/>
      </rPr>
      <t xml:space="preserve"> (g/cm</t>
    </r>
    <r>
      <rPr>
        <vertAlign val="superscript"/>
        <sz val="8"/>
        <color indexed="8"/>
        <rFont val="Arial"/>
        <family val="2"/>
      </rPr>
      <t>3</t>
    </r>
    <r>
      <rPr>
        <sz val="8"/>
        <color indexed="8"/>
        <rFont val="Arial"/>
        <family val="2"/>
      </rPr>
      <t>)</t>
    </r>
  </si>
  <si>
    <t xml:space="preserve"> LRC(kg/división)</t>
  </si>
  <si>
    <t>N° DE LABORATORIO</t>
  </si>
  <si>
    <t>FECHA DE PAGO DE LA MUESTRA</t>
  </si>
  <si>
    <t>FECHA DE EJECUCIÓN DE LOS ANÁLISIS</t>
  </si>
  <si>
    <t>MÉTODO</t>
  </si>
  <si>
    <t>CONDICIONES ESPECÍFICAS O AMBIENTALES DEL MÉTODO</t>
  </si>
  <si>
    <t>LIMITE DE DETECCIÓN                 (Si Aplica)</t>
  </si>
  <si>
    <t>LIMITE DE CUANTIFICACIÓN                (Si Aplica)</t>
  </si>
  <si>
    <t>CONVERSIÓN DE UNIDADES (Cuando se requiera)</t>
  </si>
  <si>
    <t>FORMA DE ENTREGA</t>
  </si>
  <si>
    <t>FAX</t>
  </si>
  <si>
    <t>DIRECCIÓN ELECTRÓNICA</t>
  </si>
  <si>
    <t>CORREO</t>
  </si>
  <si>
    <t>PERSONAL</t>
  </si>
  <si>
    <t>INCERTIDUMBRE ESTIMADA                      (Si Aplica)</t>
  </si>
  <si>
    <t>LIMITE DE DETECCIÓN                              (Si Aplica)</t>
  </si>
  <si>
    <t>REVISIÓN</t>
  </si>
  <si>
    <t>REPETICIÓN</t>
  </si>
  <si>
    <t>RESULTADOS</t>
  </si>
  <si>
    <t>DATOS CLIENTE</t>
  </si>
  <si>
    <t>Vo.Bo. FUNCIONARIO RESPONSABLE</t>
  </si>
  <si>
    <t>Fecha</t>
  </si>
  <si>
    <t>En caso de modificación del resultado, tache con una línea el valor anterior y escriba el nuevo número en la misma celda.</t>
  </si>
  <si>
    <t>TIPO DE ANÁLISIS</t>
  </si>
  <si>
    <t>COHERENCIA Y CORRELACIÓN DE RESULTADOS</t>
  </si>
  <si>
    <t>APROBADO</t>
  </si>
  <si>
    <t>No. LABORATORIO</t>
  </si>
  <si>
    <t>PROPIEDAD(ES)</t>
  </si>
  <si>
    <t>CAUSA NO CONFORMIDAD</t>
  </si>
  <si>
    <t>IGUAL</t>
  </si>
  <si>
    <t>MODIFICADO</t>
  </si>
  <si>
    <t>CUALQUIER INQUIETUD PUEDE COMUNICARSE CON:</t>
  </si>
  <si>
    <t>La información reportada es específica para las muestras analizadas. Para el caso del envío de resultados de análisis, el reporte en PDF tiene validez aún sin firma, por cuanto queda en nuestro archivo el original firmado. Este estará disponible en caso de ser requerido.</t>
  </si>
  <si>
    <t>INFORME Y RESULTADOS ENSAYO DE COMPRESIÓN INCONFINADA</t>
  </si>
  <si>
    <r>
      <t>Deformación
(x 10</t>
    </r>
    <r>
      <rPr>
        <vertAlign val="superscript"/>
        <sz val="8"/>
        <color indexed="8"/>
        <rFont val="Arial"/>
        <family val="2"/>
      </rPr>
      <t>-3</t>
    </r>
    <r>
      <rPr>
        <sz val="8"/>
        <color indexed="8"/>
        <rFont val="Arial"/>
        <family val="2"/>
      </rPr>
      <t>)</t>
    </r>
  </si>
  <si>
    <r>
      <t>Carga Axial (10</t>
    </r>
    <r>
      <rPr>
        <vertAlign val="superscript"/>
        <sz val="8"/>
        <color indexed="8"/>
        <rFont val="Arial"/>
        <family val="2"/>
      </rPr>
      <t>-4</t>
    </r>
    <r>
      <rPr>
        <sz val="8"/>
        <color indexed="8"/>
        <rFont val="Arial"/>
        <family val="2"/>
      </rPr>
      <t>)</t>
    </r>
  </si>
  <si>
    <t>Lecturas del Deformimetro (Pulg)</t>
  </si>
  <si>
    <r>
      <t>Deformación
(x 10</t>
    </r>
    <r>
      <rPr>
        <vertAlign val="superscript"/>
        <sz val="8"/>
        <color indexed="8"/>
        <rFont val="Arial"/>
        <family val="2"/>
      </rPr>
      <t>-3</t>
    </r>
    <r>
      <rPr>
        <sz val="8"/>
        <color indexed="8"/>
        <rFont val="Arial"/>
        <family val="2"/>
      </rPr>
      <t xml:space="preserve">) </t>
    </r>
  </si>
  <si>
    <r>
      <t>Carga Axial (x10</t>
    </r>
    <r>
      <rPr>
        <vertAlign val="superscript"/>
        <sz val="8"/>
        <color indexed="8"/>
        <rFont val="Arial"/>
        <family val="2"/>
      </rPr>
      <t>-4</t>
    </r>
    <r>
      <rPr>
        <sz val="8"/>
        <color indexed="8"/>
        <rFont val="Arial"/>
        <family val="2"/>
      </rPr>
      <t>)</t>
    </r>
  </si>
  <si>
    <t>Deformación Unitaria (%)
ε = ΔL/Lo</t>
  </si>
  <si>
    <r>
      <t xml:space="preserve">   N.A = NO APLICA;   N.E. = NO ESPECIFICA;   N.D. = NO DETECTADO; </t>
    </r>
    <r>
      <rPr>
        <sz val="8"/>
        <color indexed="13"/>
        <rFont val="Arial"/>
        <family val="2"/>
      </rPr>
      <t xml:space="preserve"> </t>
    </r>
    <r>
      <rPr>
        <sz val="8"/>
        <rFont val="Arial"/>
        <family val="2"/>
      </rPr>
      <t>LRC = CONSTANTE E ANILLO DE CARGA</t>
    </r>
  </si>
  <si>
    <t>PROFUNDIDAD (cm)</t>
  </si>
  <si>
    <t>CONDICIÓN DE LA MUESTRA</t>
  </si>
  <si>
    <t xml:space="preserve">  APROPIADA</t>
  </si>
  <si>
    <t>DEFICIENTE</t>
  </si>
  <si>
    <t>FECHA DE RECEPCIÓN DE LA MUESTRA</t>
  </si>
  <si>
    <t>INCERTIDUMBRE ESTIMADA 
(Si Aplica)</t>
  </si>
  <si>
    <t>FO-AGR-PC01-152 V1</t>
  </si>
  <si>
    <t xml:space="preserve">  APROBADO:</t>
  </si>
  <si>
    <t xml:space="preserve">    Favor comunicar su sugerencia, observación o reclamo al al Laboratorio Nacional de Suelos Cra 30 N° 48-51.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</si>
</sst>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yyyy\-mm\-dd;@"/>
    <numFmt numFmtId="165" formatCode="#,##0.0"/>
    <numFmt numFmtId="166" formatCode="&quot;C$&quot;#,##0.00_);\(&quot;C$&quot;#,##0.00\)"/>
    <numFmt numFmtId="167" formatCode="\$#,##0\ ;\(\$#,##0\)"/>
    <numFmt numFmtId="168" formatCode="#,##0.0000"/>
    <numFmt numFmtId="169" formatCode="#,##0.000"/>
    <numFmt numFmtId="170" formatCode="0.0000"/>
    <numFmt numFmtId="171" formatCode="0.0"/>
  </numFmts>
  <fonts count="36" x14ac:knownFonts="1">
    <font>
      <sz val="10"/>
      <name val="Arial"/>
      <family val="2"/>
    </font>
    <font>
      <sz val="10"/>
      <name val="Arial"/>
      <family val="2"/>
    </font>
    <font>
      <b/>
      <sz val="10"/>
      <name val="Arial"/>
      <family val="2"/>
    </font>
    <font>
      <sz val="8"/>
      <name val="Arial"/>
      <family val="2"/>
    </font>
    <font>
      <sz val="7"/>
      <name val="Arial"/>
      <family val="2"/>
    </font>
    <font>
      <sz val="6"/>
      <name val="Arial"/>
      <family val="2"/>
    </font>
    <font>
      <b/>
      <sz val="7"/>
      <name val="Arial"/>
      <family val="2"/>
    </font>
    <font>
      <sz val="10"/>
      <name val="Arial"/>
      <family val="2"/>
    </font>
    <font>
      <sz val="10"/>
      <name val="Arial"/>
      <family val="2"/>
    </font>
    <font>
      <sz val="10"/>
      <color indexed="22"/>
      <name val="Arial"/>
      <family val="2"/>
    </font>
    <font>
      <b/>
      <sz val="18"/>
      <color indexed="22"/>
      <name val="Arial"/>
      <family val="2"/>
    </font>
    <font>
      <b/>
      <sz val="12"/>
      <color indexed="22"/>
      <name val="Arial"/>
      <family val="2"/>
    </font>
    <font>
      <sz val="5"/>
      <name val="Arial"/>
      <family val="2"/>
    </font>
    <font>
      <sz val="10"/>
      <color indexed="24"/>
      <name val="Arial"/>
      <family val="2"/>
    </font>
    <font>
      <sz val="10"/>
      <color indexed="8"/>
      <name val="Arial"/>
      <family val="2"/>
    </font>
    <font>
      <b/>
      <sz val="9"/>
      <color indexed="8"/>
      <name val="Arial"/>
      <family val="2"/>
    </font>
    <font>
      <sz val="7"/>
      <color indexed="8"/>
      <name val="Arial"/>
      <family val="2"/>
    </font>
    <font>
      <sz val="8"/>
      <color indexed="8"/>
      <name val="Arial"/>
      <family val="2"/>
    </font>
    <font>
      <b/>
      <sz val="10"/>
      <color indexed="8"/>
      <name val="Arial"/>
      <family val="2"/>
    </font>
    <font>
      <sz val="9"/>
      <color indexed="8"/>
      <name val="Arial"/>
      <family val="2"/>
    </font>
    <font>
      <vertAlign val="superscript"/>
      <sz val="8"/>
      <color indexed="8"/>
      <name val="Arial"/>
      <family val="2"/>
    </font>
    <font>
      <sz val="7"/>
      <color indexed="24"/>
      <name val="Arial"/>
      <family val="2"/>
    </font>
    <font>
      <sz val="9"/>
      <name val="Arial"/>
      <family val="2"/>
    </font>
    <font>
      <sz val="8"/>
      <color indexed="8"/>
      <name val="Calibri"/>
      <family val="2"/>
    </font>
    <font>
      <sz val="7.75"/>
      <color indexed="8"/>
      <name val="Arial"/>
      <family val="2"/>
    </font>
    <font>
      <b/>
      <i/>
      <sz val="8"/>
      <name val="Arial"/>
      <family val="2"/>
    </font>
    <font>
      <b/>
      <i/>
      <vertAlign val="superscript"/>
      <sz val="8"/>
      <name val="Arial"/>
      <family val="2"/>
    </font>
    <font>
      <sz val="6"/>
      <color indexed="8"/>
      <name val="Arial"/>
      <family val="2"/>
    </font>
    <font>
      <vertAlign val="subscript"/>
      <sz val="8"/>
      <color indexed="8"/>
      <name val="Arial"/>
      <family val="2"/>
    </font>
    <font>
      <sz val="8"/>
      <color indexed="13"/>
      <name val="Arial"/>
      <family val="2"/>
    </font>
    <font>
      <sz val="11"/>
      <color theme="1"/>
      <name val="Calibri"/>
      <family val="2"/>
      <scheme val="minor"/>
    </font>
    <font>
      <sz val="11"/>
      <color theme="1"/>
      <name val="Arial"/>
      <family val="2"/>
    </font>
    <font>
      <sz val="10"/>
      <color theme="0"/>
      <name val="Arial"/>
      <family val="2"/>
    </font>
    <font>
      <sz val="10"/>
      <color theme="1"/>
      <name val="Arial"/>
      <family val="2"/>
    </font>
    <font>
      <sz val="10"/>
      <color rgb="FFFF0000"/>
      <name val="Arial"/>
      <family val="2"/>
    </font>
    <font>
      <sz val="8"/>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74">
    <border>
      <left/>
      <right/>
      <top/>
      <bottom/>
      <diagonal/>
    </border>
    <border>
      <left style="thin">
        <color indexed="8"/>
      </left>
      <right style="thin">
        <color indexed="8"/>
      </right>
      <top style="thin">
        <color indexed="8"/>
      </top>
      <bottom style="thin">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top/>
      <bottom style="thin">
        <color indexed="8"/>
      </bottom>
      <diagonal/>
    </border>
    <border>
      <left style="thin">
        <color indexed="8"/>
      </left>
      <right style="thin">
        <color indexed="8"/>
      </right>
      <top/>
      <bottom style="thin">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23"/>
      </top>
      <bottom/>
      <diagonal/>
    </border>
    <border>
      <left/>
      <right/>
      <top style="hair">
        <color indexed="23"/>
      </top>
      <bottom/>
      <diagonal/>
    </border>
    <border>
      <left/>
      <right style="thin">
        <color indexed="64"/>
      </right>
      <top style="hair">
        <color indexed="23"/>
      </top>
      <bottom/>
      <diagonal/>
    </border>
    <border>
      <left/>
      <right/>
      <top style="thin">
        <color theme="1" tint="4.9989318521683403E-2"/>
      </top>
      <bottom/>
      <diagonal/>
    </border>
    <border>
      <left/>
      <right/>
      <top/>
      <bottom style="thin">
        <color theme="1" tint="4.9989318521683403E-2"/>
      </bottom>
      <diagonal/>
    </border>
    <border>
      <left style="thin">
        <color theme="1" tint="0.499984740745262"/>
      </left>
      <right style="thin">
        <color theme="1" tint="0.499984740745262"/>
      </right>
      <top style="thin">
        <color theme="1" tint="0.24994659260841701"/>
      </top>
      <bottom style="thin">
        <color theme="1" tint="0.499984740745262"/>
      </bottom>
      <diagonal/>
    </border>
    <border>
      <left/>
      <right/>
      <top style="thin">
        <color theme="1" tint="4.9989318521683403E-2"/>
      </top>
      <bottom style="thin">
        <color theme="1" tint="4.9989318521683403E-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theme="1" tint="0.34998626667073579"/>
      </top>
      <bottom/>
      <diagonal/>
    </border>
    <border>
      <left style="thin">
        <color theme="1" tint="0.24994659260841701"/>
      </left>
      <right style="thin">
        <color theme="1" tint="0.24994659260841701"/>
      </right>
      <top/>
      <bottom style="thin">
        <color theme="1" tint="0.34998626667073579"/>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style="thin">
        <color theme="1" tint="4.9989318521683403E-2"/>
      </top>
      <bottom/>
      <diagonal/>
    </border>
    <border>
      <left/>
      <right style="thin">
        <color theme="1" tint="0.34998626667073579"/>
      </right>
      <top style="thin">
        <color theme="1" tint="4.9989318521683403E-2"/>
      </top>
      <bottom/>
      <diagonal/>
    </border>
    <border>
      <left/>
      <right style="thin">
        <color theme="1" tint="0.249977111117893"/>
      </right>
      <top/>
      <bottom/>
      <diagonal/>
    </border>
    <border>
      <left style="thin">
        <color theme="1" tint="0.249977111117893"/>
      </left>
      <right/>
      <top/>
      <bottom style="thin">
        <color theme="1" tint="0.249977111117893"/>
      </bottom>
      <diagonal/>
    </border>
    <border>
      <left/>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top/>
      <bottom/>
      <diagonal/>
    </border>
    <border>
      <left/>
      <right style="thin">
        <color theme="1" tint="0.34998626667073579"/>
      </right>
      <top style="thin">
        <color theme="1" tint="0.34998626667073579"/>
      </top>
      <bottom/>
      <diagonal/>
    </border>
    <border>
      <left style="thin">
        <color theme="1" tint="0.34998626667073579"/>
      </left>
      <right/>
      <top/>
      <bottom style="thin">
        <color theme="1" tint="0.249977111117893"/>
      </bottom>
      <diagonal/>
    </border>
    <border>
      <left/>
      <right style="thin">
        <color theme="1" tint="0.34998626667073579"/>
      </right>
      <top/>
      <bottom style="thin">
        <color theme="1" tint="0.249977111117893"/>
      </bottom>
      <diagonal/>
    </border>
    <border>
      <left style="thin">
        <color indexed="64"/>
      </left>
      <right/>
      <top/>
      <bottom style="thin">
        <color theme="1" tint="4.9989318521683403E-2"/>
      </bottom>
      <diagonal/>
    </border>
    <border>
      <left/>
      <right style="thin">
        <color indexed="64"/>
      </right>
      <top/>
      <bottom style="thin">
        <color theme="1" tint="4.9989318521683403E-2"/>
      </bottom>
      <diagonal/>
    </border>
    <border>
      <left style="thin">
        <color indexed="64"/>
      </left>
      <right/>
      <top style="thin">
        <color theme="1" tint="4.9989318521683403E-2"/>
      </top>
      <bottom/>
      <diagonal/>
    </border>
    <border>
      <left/>
      <right style="thin">
        <color indexed="64"/>
      </right>
      <top style="thin">
        <color theme="1" tint="4.9989318521683403E-2"/>
      </top>
      <bottom/>
      <diagonal/>
    </border>
    <border>
      <left style="thin">
        <color theme="1" tint="0.499984740745262"/>
      </left>
      <right style="thin">
        <color theme="1" tint="0.499984740745262"/>
      </right>
      <top style="thin">
        <color theme="1" tint="0.499984740745262"/>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34998626667073579"/>
      </left>
      <right/>
      <top/>
      <bottom style="thin">
        <color theme="1" tint="4.9989318521683403E-2"/>
      </bottom>
      <diagonal/>
    </border>
    <border>
      <left/>
      <right style="thin">
        <color theme="1" tint="0.34998626667073579"/>
      </right>
      <top/>
      <bottom style="thin">
        <color theme="1" tint="4.9989318521683403E-2"/>
      </bottom>
      <diagonal/>
    </border>
    <border>
      <left style="thin">
        <color indexed="64"/>
      </left>
      <right style="thin">
        <color theme="1" tint="0.34998626667073579"/>
      </right>
      <top/>
      <bottom/>
      <diagonal/>
    </border>
    <border>
      <left style="thin">
        <color theme="1" tint="0.249977111117893"/>
      </left>
      <right style="thin">
        <color theme="1" tint="0.249977111117893"/>
      </right>
      <top/>
      <bottom style="thin">
        <color theme="1" tint="0.249977111117893"/>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style="thin">
        <color theme="1" tint="0.34998626667073579"/>
      </left>
      <right/>
      <top style="thin">
        <color theme="1" tint="0.34998626667073579"/>
      </top>
      <bottom/>
      <diagonal/>
    </border>
    <border>
      <left/>
      <right style="thin">
        <color theme="1" tint="0.34998626667073579"/>
      </right>
      <top/>
      <bottom style="thin">
        <color theme="1" tint="0.34998626667073579"/>
      </bottom>
      <diagonal/>
    </border>
    <border>
      <left/>
      <right style="thin">
        <color indexed="64"/>
      </right>
      <top style="thin">
        <color theme="1" tint="0.34998626667073579"/>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249977111117893"/>
      </left>
      <right style="thin">
        <color theme="1" tint="0.34998626667073579"/>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style="thin">
        <color theme="1" tint="0.34998626667073579"/>
      </bottom>
      <diagonal/>
    </border>
    <border>
      <left style="thin">
        <color theme="1" tint="0.249977111117893"/>
      </left>
      <right style="thin">
        <color theme="1" tint="0.34998626667073579"/>
      </right>
      <top style="thin">
        <color theme="1" tint="0.249977111117893"/>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right style="thin">
        <color theme="1" tint="0.499984740745262"/>
      </right>
      <top style="thin">
        <color theme="1" tint="0.34998626667073579"/>
      </top>
      <bottom style="thin">
        <color theme="1" tint="0.499984740745262"/>
      </bottom>
      <diagonal/>
    </border>
    <border>
      <left style="thin">
        <color theme="1" tint="0.499984740745262"/>
      </left>
      <right style="thin">
        <color theme="1" tint="0.499984740745262"/>
      </right>
      <top style="thin">
        <color theme="1" tint="0.34998626667073579"/>
      </top>
      <bottom style="thin">
        <color theme="1" tint="0.499984740745262"/>
      </bottom>
      <diagonal/>
    </border>
    <border>
      <left style="thin">
        <color theme="1" tint="0.499984740745262"/>
      </left>
      <right style="thin">
        <color theme="1" tint="0.34998626667073579"/>
      </right>
      <top style="thin">
        <color theme="1" tint="0.34998626667073579"/>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34998626667073579"/>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34998626667073579"/>
      </right>
      <top style="thin">
        <color theme="1" tint="0.499984740745262"/>
      </top>
      <bottom style="thin">
        <color theme="1" tint="0.499984740745262"/>
      </bottom>
      <diagonal/>
    </border>
    <border>
      <left/>
      <right/>
      <top style="thin">
        <color theme="1" tint="0.499984740745262"/>
      </top>
      <bottom style="thin">
        <color theme="1" tint="4.9989318521683403E-2"/>
      </bottom>
      <diagonal/>
    </border>
    <border>
      <left/>
      <right style="thin">
        <color theme="1" tint="0.34998626667073579"/>
      </right>
      <top style="thin">
        <color theme="1" tint="0.499984740745262"/>
      </top>
      <bottom style="thin">
        <color theme="1" tint="4.9989318521683403E-2"/>
      </bottom>
      <diagonal/>
    </border>
    <border>
      <left style="thin">
        <color theme="1" tint="0.14996795556505021"/>
      </left>
      <right style="thin">
        <color theme="1" tint="0.24994659260841701"/>
      </right>
      <top/>
      <bottom style="thin">
        <color theme="1" tint="0.34998626667073579"/>
      </bottom>
      <diagonal/>
    </border>
    <border>
      <left/>
      <right style="thin">
        <color theme="1" tint="0.24994659260841701"/>
      </right>
      <top/>
      <bottom style="thin">
        <color theme="1" tint="0.34998626667073579"/>
      </bottom>
      <diagonal/>
    </border>
    <border>
      <left style="thin">
        <color theme="1" tint="0.24994659260841701"/>
      </left>
      <right/>
      <top style="thin">
        <color theme="1" tint="0.14993743705557422"/>
      </top>
      <bottom style="thin">
        <color theme="1" tint="0.34998626667073579"/>
      </bottom>
      <diagonal/>
    </border>
    <border>
      <left/>
      <right style="thin">
        <color theme="1" tint="0.24994659260841701"/>
      </right>
      <top style="thin">
        <color theme="1" tint="0.14993743705557422"/>
      </top>
      <bottom style="thin">
        <color theme="1" tint="0.34998626667073579"/>
      </bottom>
      <diagonal/>
    </border>
    <border>
      <left style="thin">
        <color theme="1" tint="0.24994659260841701"/>
      </left>
      <right style="thin">
        <color theme="1" tint="0.24994659260841701"/>
      </right>
      <top style="thin">
        <color theme="1" tint="0.34998626667073579"/>
      </top>
      <bottom style="thin">
        <color theme="1" tint="0.34998626667073579"/>
      </bottom>
      <diagonal/>
    </border>
    <border>
      <left/>
      <right/>
      <top style="thin">
        <color theme="1" tint="0.14993743705557422"/>
      </top>
      <bottom style="thin">
        <color theme="1" tint="0.34998626667073579"/>
      </bottom>
      <diagonal/>
    </border>
    <border>
      <left/>
      <right style="thin">
        <color theme="1" tint="0.14996795556505021"/>
      </right>
      <top style="thin">
        <color theme="1" tint="0.14993743705557422"/>
      </top>
      <bottom style="thin">
        <color theme="1" tint="0.34998626667073579"/>
      </bottom>
      <diagonal/>
    </border>
    <border>
      <left style="thin">
        <color theme="1" tint="0.14993743705557422"/>
      </left>
      <right/>
      <top style="thin">
        <color theme="1" tint="0.14993743705557422"/>
      </top>
      <bottom style="thin">
        <color theme="1" tint="0.34998626667073579"/>
      </bottom>
      <diagonal/>
    </border>
    <border>
      <left/>
      <right style="thin">
        <color theme="1" tint="0.14993743705557422"/>
      </right>
      <top style="thin">
        <color theme="1" tint="0.14993743705557422"/>
      </top>
      <bottom style="thin">
        <color theme="1" tint="0.34998626667073579"/>
      </bottom>
      <diagonal/>
    </border>
    <border>
      <left style="thin">
        <color theme="1" tint="0.14993743705557422"/>
      </left>
      <right/>
      <top style="thin">
        <color theme="1" tint="0.34998626667073579"/>
      </top>
      <bottom style="thin">
        <color theme="1" tint="0.14993743705557422"/>
      </bottom>
      <diagonal/>
    </border>
    <border>
      <left/>
      <right/>
      <top style="thin">
        <color theme="1" tint="0.34998626667073579"/>
      </top>
      <bottom style="thin">
        <color theme="1" tint="0.14993743705557422"/>
      </bottom>
      <diagonal/>
    </border>
    <border>
      <left/>
      <right style="thin">
        <color theme="1" tint="0.14993743705557422"/>
      </right>
      <top style="thin">
        <color theme="1" tint="0.34998626667073579"/>
      </top>
      <bottom style="thin">
        <color theme="1" tint="0.14993743705557422"/>
      </bottom>
      <diagonal/>
    </border>
    <border>
      <left style="thin">
        <color theme="1" tint="0.24994659260841701"/>
      </left>
      <right/>
      <top style="thin">
        <color theme="1" tint="0.14993743705557422"/>
      </top>
      <bottom style="thin">
        <color theme="1" tint="0.14993743705557422"/>
      </bottom>
      <diagonal/>
    </border>
    <border>
      <left/>
      <right style="thin">
        <color theme="1" tint="0.24994659260841701"/>
      </right>
      <top style="thin">
        <color theme="1" tint="0.14993743705557422"/>
      </top>
      <bottom style="thin">
        <color theme="1" tint="0.14993743705557422"/>
      </bottom>
      <diagonal/>
    </border>
    <border>
      <left style="thin">
        <color theme="1" tint="0.14996795556505021"/>
      </left>
      <right/>
      <top style="thin">
        <color theme="1" tint="0.34998626667073579"/>
      </top>
      <bottom style="thin">
        <color theme="1" tint="0.34998626667073579"/>
      </bottom>
      <diagonal/>
    </border>
    <border>
      <left/>
      <right style="thin">
        <color theme="1" tint="0.24994659260841701"/>
      </right>
      <top style="thin">
        <color theme="1" tint="0.34998626667073579"/>
      </top>
      <bottom style="thin">
        <color theme="1" tint="0.34998626667073579"/>
      </bottom>
      <diagonal/>
    </border>
    <border>
      <left style="thin">
        <color theme="1" tint="0.24994659260841701"/>
      </left>
      <right/>
      <top style="thin">
        <color theme="1" tint="0.34998626667073579"/>
      </top>
      <bottom style="thin">
        <color theme="1" tint="0.34998626667073579"/>
      </bottom>
      <diagonal/>
    </border>
    <border>
      <left/>
      <right/>
      <top style="thin">
        <color theme="1" tint="0.14993743705557422"/>
      </top>
      <bottom style="thin">
        <color theme="1" tint="0.14993743705557422"/>
      </bottom>
      <diagonal/>
    </border>
    <border>
      <left/>
      <right style="thin">
        <color theme="1" tint="0.14996795556505021"/>
      </right>
      <top style="thin">
        <color theme="1" tint="0.14993743705557422"/>
      </top>
      <bottom style="thin">
        <color theme="1" tint="0.14993743705557422"/>
      </bottom>
      <diagonal/>
    </border>
    <border>
      <left style="thin">
        <color theme="1" tint="0.24994659260841701"/>
      </left>
      <right/>
      <top style="thin">
        <color indexed="64"/>
      </top>
      <bottom/>
      <diagonal/>
    </border>
    <border>
      <left/>
      <right style="thin">
        <color theme="1" tint="0.14996795556505021"/>
      </right>
      <top style="thin">
        <color indexed="64"/>
      </top>
      <bottom/>
      <diagonal/>
    </border>
    <border>
      <left style="thin">
        <color theme="1" tint="0.24994659260841701"/>
      </left>
      <right/>
      <top/>
      <bottom style="thin">
        <color theme="1" tint="0.14993743705557422"/>
      </bottom>
      <diagonal/>
    </border>
    <border>
      <left/>
      <right/>
      <top/>
      <bottom style="thin">
        <color theme="1" tint="0.14993743705557422"/>
      </bottom>
      <diagonal/>
    </border>
    <border>
      <left/>
      <right style="thin">
        <color theme="1" tint="0.14996795556505021"/>
      </right>
      <top/>
      <bottom style="thin">
        <color theme="1" tint="0.14993743705557422"/>
      </bottom>
      <diagonal/>
    </border>
    <border>
      <left style="thin">
        <color theme="1" tint="0.14996795556505021"/>
      </left>
      <right style="thin">
        <color theme="1" tint="0.24994659260841701"/>
      </right>
      <top/>
      <bottom style="thin">
        <color theme="1" tint="0.14993743705557422"/>
      </bottom>
      <diagonal/>
    </border>
    <border>
      <left/>
      <right style="thin">
        <color theme="1" tint="0.24994659260841701"/>
      </right>
      <top/>
      <bottom style="thin">
        <color theme="1" tint="0.14993743705557422"/>
      </bottom>
      <diagonal/>
    </border>
    <border>
      <left style="thin">
        <color theme="1" tint="0.24994659260841701"/>
      </left>
      <right style="thin">
        <color theme="1" tint="0.24994659260841701"/>
      </right>
      <top/>
      <bottom style="thin">
        <color theme="1" tint="0.14993743705557422"/>
      </bottom>
      <diagonal/>
    </border>
    <border>
      <left style="thin">
        <color theme="1" tint="0.14996795556505021"/>
      </left>
      <right/>
      <top style="thin">
        <color theme="1" tint="0.14993743705557422"/>
      </top>
      <bottom style="thin">
        <color theme="1" tint="0.34998626667073579"/>
      </bottom>
      <diagonal/>
    </border>
    <border>
      <left style="thin">
        <color theme="1" tint="0.24994659260841701"/>
      </left>
      <right style="thin">
        <color theme="1" tint="0.499984740745262"/>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style="thin">
        <color indexed="64"/>
      </left>
      <right style="thin">
        <color theme="1" tint="0.34998626667073579"/>
      </right>
      <top style="thin">
        <color theme="1" tint="0.34998626667073579"/>
      </top>
      <bottom style="thin">
        <color theme="1" tint="0.34998626667073579"/>
      </bottom>
      <diagonal/>
    </border>
    <border>
      <left style="thin">
        <color theme="1" tint="0.24994659260841701"/>
      </left>
      <right/>
      <top style="thin">
        <color indexed="64"/>
      </top>
      <bottom style="thin">
        <color theme="1" tint="0.14993743705557422"/>
      </bottom>
      <diagonal/>
    </border>
    <border>
      <left/>
      <right/>
      <top style="thin">
        <color indexed="64"/>
      </top>
      <bottom style="thin">
        <color theme="1" tint="0.14993743705557422"/>
      </bottom>
      <diagonal/>
    </border>
    <border>
      <left/>
      <right style="thin">
        <color theme="1" tint="0.24994659260841701"/>
      </right>
      <top style="thin">
        <color indexed="64"/>
      </top>
      <bottom style="thin">
        <color theme="1" tint="0.14993743705557422"/>
      </bottom>
      <diagonal/>
    </border>
    <border>
      <left/>
      <right style="thin">
        <color theme="1" tint="0.24994659260841701"/>
      </right>
      <top style="thin">
        <color indexed="64"/>
      </top>
      <bottom/>
      <diagonal/>
    </border>
    <border>
      <left style="thin">
        <color theme="1" tint="0.24994659260841701"/>
      </left>
      <right style="thin">
        <color theme="1" tint="0.24994659260841701"/>
      </right>
      <top style="thin">
        <color indexed="64"/>
      </top>
      <bottom/>
      <diagonal/>
    </border>
    <border>
      <left style="thin">
        <color theme="1" tint="0.24994659260841701"/>
      </left>
      <right style="thin">
        <color theme="1" tint="0.499984740745262"/>
      </right>
      <top style="thin">
        <color theme="1" tint="0.499984740745262"/>
      </top>
      <bottom style="thin">
        <color theme="1" tint="0.499984740745262"/>
      </bottom>
      <diagonal/>
    </border>
    <border>
      <left style="thin">
        <color theme="1" tint="0.24994659260841701"/>
      </left>
      <right style="thin">
        <color theme="1" tint="0.499984740745262"/>
      </right>
      <top style="thin">
        <color theme="1" tint="0.24994659260841701"/>
      </top>
      <bottom style="thin">
        <color theme="1" tint="0.499984740745262"/>
      </bottom>
      <diagonal/>
    </border>
    <border>
      <left/>
      <right style="thin">
        <color theme="1" tint="0.499984740745262"/>
      </right>
      <top style="thin">
        <color theme="1" tint="0.24994659260841701"/>
      </top>
      <bottom style="thin">
        <color theme="1" tint="0.499984740745262"/>
      </bottom>
      <diagonal/>
    </border>
    <border>
      <left style="thin">
        <color theme="1" tint="0.499984740745262"/>
      </left>
      <right/>
      <top style="thin">
        <color theme="1" tint="0.24994659260841701"/>
      </top>
      <bottom style="thin">
        <color theme="1" tint="0.499984740745262"/>
      </bottom>
      <diagonal/>
    </border>
    <border>
      <left/>
      <right/>
      <top style="thin">
        <color theme="1" tint="0.24994659260841701"/>
      </top>
      <bottom style="thin">
        <color theme="1" tint="0.499984740745262"/>
      </bottom>
      <diagonal/>
    </border>
    <border>
      <left/>
      <right/>
      <top style="thin">
        <color theme="1" tint="4.9989318521683403E-2"/>
      </top>
      <bottom style="thin">
        <color theme="1" tint="0.34998626667073579"/>
      </bottom>
      <diagonal/>
    </border>
    <border>
      <left/>
      <right style="thin">
        <color theme="1" tint="0.34998626667073579"/>
      </right>
      <top style="thin">
        <color theme="1" tint="4.9989318521683403E-2"/>
      </top>
      <bottom style="thin">
        <color theme="1" tint="0.34998626667073579"/>
      </bottom>
      <diagonal/>
    </border>
    <border>
      <left style="thin">
        <color theme="1" tint="0.34998626667073579"/>
      </left>
      <right style="thin">
        <color theme="1" tint="4.9989318521683403E-2"/>
      </right>
      <top style="thin">
        <color theme="1" tint="0.34998626667073579"/>
      </top>
      <bottom/>
      <diagonal/>
    </border>
    <border>
      <left style="thin">
        <color theme="1" tint="4.9989318521683403E-2"/>
      </left>
      <right/>
      <top style="thin">
        <color theme="1" tint="0.34998626667073579"/>
      </top>
      <bottom/>
      <diagonal/>
    </border>
    <border>
      <left style="thin">
        <color theme="1" tint="0.34998626667073579"/>
      </left>
      <right style="thin">
        <color theme="1" tint="4.9989318521683403E-2"/>
      </right>
      <top/>
      <bottom/>
      <diagonal/>
    </border>
    <border>
      <left style="thin">
        <color theme="1" tint="4.9989318521683403E-2"/>
      </left>
      <right/>
      <top/>
      <bottom/>
      <diagonal/>
    </border>
    <border>
      <left style="thin">
        <color theme="1" tint="0.34998626667073579"/>
      </left>
      <right style="thin">
        <color theme="1" tint="4.9989318521683403E-2"/>
      </right>
      <top/>
      <bottom style="thin">
        <color theme="1" tint="4.9989318521683403E-2"/>
      </bottom>
      <diagonal/>
    </border>
    <border>
      <left style="thin">
        <color theme="1" tint="4.9989318521683403E-2"/>
      </left>
      <right/>
      <top/>
      <bottom style="thin">
        <color theme="1" tint="4.9989318521683403E-2"/>
      </bottom>
      <diagonal/>
    </border>
    <border>
      <left style="thin">
        <color theme="1" tint="0.34998626667073579"/>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34998626667073579"/>
      </left>
      <right/>
      <top style="thin">
        <color theme="1" tint="0.249977111117893"/>
      </top>
      <bottom/>
      <diagonal/>
    </border>
    <border>
      <left/>
      <right/>
      <top style="thin">
        <color theme="1" tint="0.249977111117893"/>
      </top>
      <bottom/>
      <diagonal/>
    </border>
    <border>
      <left/>
      <right style="thin">
        <color theme="1" tint="0.34998626667073579"/>
      </right>
      <top style="thin">
        <color theme="1" tint="0.249977111117893"/>
      </top>
      <bottom style="thin">
        <color theme="1" tint="0.249977111117893"/>
      </bottom>
      <diagonal/>
    </border>
    <border>
      <left style="thin">
        <color theme="1" tint="0.249977111117893"/>
      </left>
      <right/>
      <top style="thin">
        <color theme="1" tint="0.34998626667073579"/>
      </top>
      <bottom/>
      <diagonal/>
    </border>
    <border>
      <left/>
      <right style="thin">
        <color theme="1" tint="0.249977111117893"/>
      </right>
      <top style="thin">
        <color theme="1" tint="0.34998626667073579"/>
      </top>
      <bottom/>
      <diagonal/>
    </border>
    <border>
      <left style="thin">
        <color theme="1" tint="0.249977111117893"/>
      </left>
      <right/>
      <top style="thin">
        <color theme="1" tint="0.249977111117893"/>
      </top>
      <bottom/>
      <diagonal/>
    </border>
    <border>
      <left/>
      <right style="thin">
        <color theme="1" tint="0.249977111117893"/>
      </right>
      <top style="thin">
        <color theme="1" tint="0.249977111117893"/>
      </top>
      <bottom/>
      <diagonal/>
    </border>
    <border>
      <left/>
      <right/>
      <top style="thin">
        <color theme="1" tint="4.9989318521683403E-2"/>
      </top>
      <bottom style="thin">
        <color theme="0" tint="-0.499984740745262"/>
      </bottom>
      <diagonal/>
    </border>
    <border>
      <left/>
      <right style="thin">
        <color indexed="64"/>
      </right>
      <top style="thin">
        <color theme="1" tint="4.9989318521683403E-2"/>
      </top>
      <bottom style="thin">
        <color theme="0" tint="-0.499984740745262"/>
      </bottom>
      <diagonal/>
    </border>
    <border>
      <left style="thin">
        <color theme="1" tint="4.9989318521683403E-2"/>
      </left>
      <right style="thin">
        <color theme="1" tint="0.499984740745262"/>
      </right>
      <top style="thin">
        <color theme="1" tint="0.34998626667073579"/>
      </top>
      <bottom style="thin">
        <color theme="1" tint="0.499984740745262"/>
      </bottom>
      <diagonal/>
    </border>
    <border>
      <left style="thin">
        <color theme="1" tint="4.9989318521683403E-2"/>
      </left>
      <right style="thin">
        <color theme="1" tint="0.499984740745262"/>
      </right>
      <top style="thin">
        <color theme="1" tint="0.499984740745262"/>
      </top>
      <bottom style="thin">
        <color theme="1" tint="0.499984740745262"/>
      </bottom>
      <diagonal/>
    </border>
    <border>
      <left style="thin">
        <color theme="1" tint="4.9989318521683403E-2"/>
      </left>
      <right style="thin">
        <color theme="1" tint="4.9989318521683403E-2"/>
      </right>
      <top/>
      <bottom/>
      <diagonal/>
    </border>
    <border>
      <left style="thin">
        <color theme="1" tint="4.9989318521683403E-2"/>
      </left>
      <right style="thin">
        <color theme="1" tint="4.9989318521683403E-2"/>
      </right>
      <top/>
      <bottom style="thin">
        <color theme="1" tint="4.9989318521683403E-2"/>
      </bottom>
      <diagonal/>
    </border>
    <border>
      <left style="thin">
        <color theme="1" tint="4.9989318521683403E-2"/>
      </left>
      <right/>
      <top style="thin">
        <color theme="1" tint="0.499984740745262"/>
      </top>
      <bottom style="thin">
        <color theme="1" tint="0.499984740745262"/>
      </bottom>
      <diagonal/>
    </border>
    <border>
      <left style="thin">
        <color theme="1" tint="4.9989318521683403E-2"/>
      </left>
      <right/>
      <top style="thin">
        <color theme="1" tint="0.499984740745262"/>
      </top>
      <bottom style="thin">
        <color theme="1" tint="4.9989318521683403E-2"/>
      </bottom>
      <diagonal/>
    </border>
    <border>
      <left style="thin">
        <color indexed="64"/>
      </left>
      <right/>
      <top style="thin">
        <color theme="1" tint="4.9989318521683403E-2"/>
      </top>
      <bottom style="hair">
        <color indexed="23"/>
      </bottom>
      <diagonal/>
    </border>
    <border>
      <left/>
      <right/>
      <top style="thin">
        <color theme="1" tint="4.9989318521683403E-2"/>
      </top>
      <bottom style="hair">
        <color indexed="23"/>
      </bottom>
      <diagonal/>
    </border>
    <border>
      <left/>
      <right style="thin">
        <color indexed="64"/>
      </right>
      <top style="thin">
        <color theme="1" tint="4.9989318521683403E-2"/>
      </top>
      <bottom style="hair">
        <color indexed="23"/>
      </bottom>
      <diagonal/>
    </border>
    <border>
      <left style="thin">
        <color theme="1" tint="4.9989318521683403E-2"/>
      </left>
      <right style="thin">
        <color theme="1" tint="4.9989318521683403E-2"/>
      </right>
      <top style="thin">
        <color theme="1" tint="0.34998626667073579"/>
      </top>
      <bottom/>
      <diagonal/>
    </border>
    <border>
      <left/>
      <right style="thin">
        <color theme="1" tint="4.9989318521683403E-2"/>
      </right>
      <top style="thin">
        <color theme="1" tint="0.34998626667073579"/>
      </top>
      <bottom/>
      <diagonal/>
    </border>
    <border>
      <left/>
      <right style="thin">
        <color theme="1" tint="4.9989318521683403E-2"/>
      </right>
      <top/>
      <bottom/>
      <diagonal/>
    </border>
    <border>
      <left/>
      <right style="thin">
        <color indexed="64"/>
      </right>
      <top style="thin">
        <color theme="1" tint="4.9989318521683403E-2"/>
      </top>
      <bottom style="thin">
        <color theme="1" tint="0.34998626667073579"/>
      </bottom>
      <diagonal/>
    </border>
    <border>
      <left style="thin">
        <color theme="1" tint="4.9989318521683403E-2"/>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right style="thin">
        <color indexed="64"/>
      </right>
      <top style="thin">
        <color theme="1" tint="0.499984740745262"/>
      </top>
      <bottom style="thin">
        <color theme="1" tint="0.499984740745262"/>
      </bottom>
      <diagonal/>
    </border>
    <border>
      <left/>
      <right style="thin">
        <color indexed="64"/>
      </right>
      <top style="thin">
        <color theme="1" tint="0.499984740745262"/>
      </top>
      <bottom style="thin">
        <color theme="1" tint="4.9989318521683403E-2"/>
      </bottom>
      <diagonal/>
    </border>
    <border>
      <left/>
      <right style="thin">
        <color indexed="64"/>
      </right>
      <top/>
      <bottom style="thin">
        <color theme="1" tint="0.34998626667073579"/>
      </bottom>
      <diagonal/>
    </border>
    <border>
      <left style="thin">
        <color indexed="64"/>
      </left>
      <right style="thin">
        <color theme="1" tint="4.9989318521683403E-2"/>
      </right>
      <top style="thin">
        <color indexed="64"/>
      </top>
      <bottom/>
      <diagonal/>
    </border>
    <border>
      <left style="thin">
        <color theme="1" tint="4.9989318521683403E-2"/>
      </left>
      <right style="thin">
        <color theme="1" tint="4.9989318521683403E-2"/>
      </right>
      <top style="thin">
        <color indexed="64"/>
      </top>
      <bottom/>
      <diagonal/>
    </border>
    <border>
      <left style="thin">
        <color indexed="64"/>
      </left>
      <right style="thin">
        <color theme="1" tint="4.9989318521683403E-2"/>
      </right>
      <top/>
      <bottom/>
      <diagonal/>
    </border>
    <border>
      <left style="thin">
        <color indexed="64"/>
      </left>
      <right style="thin">
        <color theme="1" tint="4.9989318521683403E-2"/>
      </right>
      <top/>
      <bottom style="thin">
        <color theme="1" tint="4.9989318521683403E-2"/>
      </bottom>
      <diagonal/>
    </border>
    <border>
      <left/>
      <right style="thin">
        <color theme="1" tint="0.499984740745262"/>
      </right>
      <top/>
      <bottom/>
      <diagonal/>
    </border>
    <border>
      <left style="thin">
        <color theme="1" tint="0.499984740745262"/>
      </left>
      <right/>
      <top/>
      <bottom/>
      <diagonal/>
    </border>
    <border>
      <left style="thin">
        <color indexed="64"/>
      </left>
      <right/>
      <top/>
      <bottom style="thin">
        <color theme="0" tint="-0.499984740745262"/>
      </bottom>
      <diagonal/>
    </border>
    <border>
      <left/>
      <right/>
      <top/>
      <bottom style="thin">
        <color theme="0" tint="-0.499984740745262"/>
      </bottom>
      <diagonal/>
    </border>
    <border>
      <left/>
      <right style="thin">
        <color indexed="64"/>
      </right>
      <top/>
      <bottom style="thin">
        <color theme="0" tint="-0.499984740745262"/>
      </bottom>
      <diagonal/>
    </border>
    <border>
      <left style="thin">
        <color theme="1" tint="0.249977111117893"/>
      </left>
      <right/>
      <top/>
      <bottom style="thin">
        <color theme="1" tint="0.34998626667073579"/>
      </bottom>
      <diagonal/>
    </border>
    <border>
      <left/>
      <right style="thin">
        <color theme="1" tint="0.249977111117893"/>
      </right>
      <top/>
      <bottom style="thin">
        <color theme="1" tint="0.34998626667073579"/>
      </bottom>
      <diagonal/>
    </border>
  </borders>
  <cellStyleXfs count="17">
    <xf numFmtId="0" fontId="0" fillId="0" borderId="0"/>
    <xf numFmtId="165" fontId="1" fillId="0" borderId="0" applyFill="0" applyBorder="0" applyAlignment="0" applyProtection="0"/>
    <xf numFmtId="3" fontId="9" fillId="0" borderId="0" applyFont="0" applyFill="0" applyBorder="0" applyAlignment="0" applyProtection="0"/>
    <xf numFmtId="166" fontId="1" fillId="0" borderId="0" applyFill="0" applyBorder="0" applyAlignment="0" applyProtection="0"/>
    <xf numFmtId="167" fontId="9" fillId="0" borderId="0" applyFont="0" applyFill="0" applyBorder="0" applyAlignment="0" applyProtection="0"/>
    <xf numFmtId="0" fontId="9" fillId="0" borderId="0" applyFont="0" applyFill="0" applyBorder="0" applyAlignment="0" applyProtection="0"/>
    <xf numFmtId="2" fontId="9"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1" fillId="0" borderId="0"/>
    <xf numFmtId="0" fontId="1" fillId="0" borderId="0"/>
    <xf numFmtId="0" fontId="7" fillId="0" borderId="0"/>
    <xf numFmtId="0" fontId="1" fillId="0" borderId="0"/>
    <xf numFmtId="0" fontId="8" fillId="0" borderId="0"/>
    <xf numFmtId="0" fontId="30" fillId="0" borderId="0"/>
    <xf numFmtId="0" fontId="13" fillId="0" borderId="0"/>
    <xf numFmtId="10" fontId="1" fillId="0" borderId="0" applyFill="0" applyBorder="0" applyAlignment="0" applyProtection="0"/>
  </cellStyleXfs>
  <cellXfs count="651">
    <xf numFmtId="0" fontId="0" fillId="0" borderId="0" xfId="0"/>
    <xf numFmtId="0" fontId="0" fillId="0" borderId="0" xfId="0" applyFont="1" applyBorder="1"/>
    <xf numFmtId="0" fontId="0" fillId="0" borderId="1" xfId="0" applyFont="1" applyBorder="1" applyAlignment="1">
      <alignment horizontal="center"/>
    </xf>
    <xf numFmtId="0" fontId="5" fillId="0" borderId="0" xfId="0" applyFont="1" applyBorder="1" applyAlignment="1">
      <alignment horizontal="right"/>
    </xf>
    <xf numFmtId="0" fontId="2" fillId="0" borderId="0" xfId="0" applyFont="1" applyBorder="1" applyAlignment="1" applyProtection="1">
      <alignment horizontal="center"/>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2" fontId="0" fillId="0" borderId="0" xfId="0" applyNumberFormat="1" applyFont="1" applyBorder="1" applyProtection="1">
      <protection locked="0"/>
    </xf>
    <xf numFmtId="0" fontId="0" fillId="0" borderId="2" xfId="0" applyFont="1" applyBorder="1"/>
    <xf numFmtId="0" fontId="0" fillId="0" borderId="3" xfId="0" applyFont="1" applyBorder="1"/>
    <xf numFmtId="0" fontId="0" fillId="0" borderId="4" xfId="0" applyFont="1" applyBorder="1"/>
    <xf numFmtId="0" fontId="0" fillId="0" borderId="5" xfId="0" applyFont="1" applyBorder="1"/>
    <xf numFmtId="0" fontId="2" fillId="0" borderId="0" xfId="0" applyFont="1" applyBorder="1"/>
    <xf numFmtId="0" fontId="0" fillId="0" borderId="6" xfId="0" applyFont="1" applyBorder="1"/>
    <xf numFmtId="0" fontId="5" fillId="0" borderId="0" xfId="0" applyFont="1" applyBorder="1"/>
    <xf numFmtId="0" fontId="0" fillId="0" borderId="7" xfId="0" applyFont="1" applyBorder="1"/>
    <xf numFmtId="0" fontId="2" fillId="0" borderId="1" xfId="0" applyFont="1" applyBorder="1" applyAlignment="1" applyProtection="1">
      <alignment horizontal="center"/>
      <protection locked="0"/>
    </xf>
    <xf numFmtId="2" fontId="0" fillId="0" borderId="8" xfId="0" applyNumberFormat="1" applyFont="1" applyBorder="1" applyAlignment="1" applyProtection="1">
      <alignment horizontal="center"/>
      <protection locked="0"/>
    </xf>
    <xf numFmtId="0" fontId="0" fillId="0" borderId="8" xfId="0" applyFont="1" applyBorder="1" applyAlignment="1" applyProtection="1">
      <alignment horizontal="center"/>
    </xf>
    <xf numFmtId="0" fontId="0" fillId="0" borderId="0" xfId="0" applyFont="1" applyBorder="1" applyAlignment="1" applyProtection="1">
      <alignment horizontal="center"/>
    </xf>
    <xf numFmtId="0" fontId="0" fillId="0" borderId="8" xfId="0" applyFont="1" applyBorder="1" applyAlignment="1" applyProtection="1">
      <alignment horizontal="center"/>
      <protection locked="0"/>
    </xf>
    <xf numFmtId="0" fontId="0" fillId="0" borderId="9" xfId="0" applyFont="1" applyBorder="1"/>
    <xf numFmtId="0" fontId="0" fillId="0" borderId="10" xfId="0" applyFont="1" applyBorder="1"/>
    <xf numFmtId="0" fontId="0" fillId="0" borderId="11" xfId="0" applyFont="1" applyBorder="1"/>
    <xf numFmtId="0" fontId="0" fillId="0" borderId="0" xfId="0" applyFont="1" applyBorder="1" applyProtection="1"/>
    <xf numFmtId="0" fontId="0" fillId="0" borderId="1" xfId="0" applyFont="1" applyBorder="1"/>
    <xf numFmtId="0" fontId="14" fillId="0" borderId="0" xfId="15" applyFont="1" applyProtection="1"/>
    <xf numFmtId="0" fontId="16" fillId="0" borderId="28" xfId="15" applyFont="1" applyBorder="1" applyAlignment="1" applyProtection="1"/>
    <xf numFmtId="0" fontId="16" fillId="0" borderId="0" xfId="15" applyFont="1" applyProtection="1"/>
    <xf numFmtId="0" fontId="16" fillId="0" borderId="0" xfId="15" applyFont="1" applyBorder="1" applyProtection="1"/>
    <xf numFmtId="0" fontId="14" fillId="0" borderId="29" xfId="15" applyFont="1" applyBorder="1" applyProtection="1"/>
    <xf numFmtId="0" fontId="18" fillId="0" borderId="29" xfId="15" applyFont="1" applyBorder="1" applyAlignment="1" applyProtection="1">
      <alignment horizontal="left"/>
    </xf>
    <xf numFmtId="0" fontId="14" fillId="0" borderId="29" xfId="15" applyFont="1" applyBorder="1" applyAlignment="1" applyProtection="1">
      <alignment horizontal="left"/>
    </xf>
    <xf numFmtId="0" fontId="18" fillId="0" borderId="29" xfId="15" applyFont="1" applyBorder="1" applyAlignment="1" applyProtection="1">
      <alignment horizontal="right"/>
    </xf>
    <xf numFmtId="2" fontId="19" fillId="0" borderId="30" xfId="15" applyNumberFormat="1" applyFont="1" applyBorder="1" applyAlignment="1" applyProtection="1">
      <alignment horizontal="center" vertical="center"/>
    </xf>
    <xf numFmtId="0" fontId="14" fillId="0" borderId="0" xfId="15" applyFont="1" applyBorder="1" applyProtection="1"/>
    <xf numFmtId="0" fontId="18" fillId="0" borderId="0" xfId="15" applyFont="1" applyBorder="1" applyAlignment="1" applyProtection="1">
      <alignment horizontal="left"/>
    </xf>
    <xf numFmtId="0" fontId="14" fillId="0" borderId="0" xfId="15" applyFont="1" applyBorder="1" applyAlignment="1" applyProtection="1">
      <alignment horizontal="left"/>
    </xf>
    <xf numFmtId="0" fontId="16" fillId="0" borderId="0" xfId="15" applyFont="1" applyAlignment="1" applyProtection="1">
      <alignment horizontal="center" vertical="center" wrapText="1"/>
    </xf>
    <xf numFmtId="2" fontId="14" fillId="0" borderId="0" xfId="15" applyNumberFormat="1" applyFont="1" applyBorder="1" applyProtection="1"/>
    <xf numFmtId="169" fontId="14" fillId="0" borderId="0" xfId="15" applyNumberFormat="1" applyFont="1" applyBorder="1" applyProtection="1"/>
    <xf numFmtId="2" fontId="14" fillId="0" borderId="0" xfId="15" applyNumberFormat="1" applyFont="1" applyBorder="1" applyAlignment="1" applyProtection="1">
      <alignment horizontal="left"/>
    </xf>
    <xf numFmtId="4" fontId="14" fillId="0" borderId="0" xfId="15" applyNumberFormat="1" applyFont="1" applyBorder="1" applyAlignment="1" applyProtection="1">
      <alignment horizontal="center"/>
    </xf>
    <xf numFmtId="2" fontId="16" fillId="0" borderId="0" xfId="15" applyNumberFormat="1" applyFont="1" applyBorder="1" applyAlignment="1" applyProtection="1">
      <alignment horizontal="centerContinuous"/>
    </xf>
    <xf numFmtId="4" fontId="16" fillId="0" borderId="0" xfId="15" applyNumberFormat="1" applyFont="1" applyBorder="1" applyAlignment="1" applyProtection="1">
      <alignment horizontal="center"/>
    </xf>
    <xf numFmtId="168" fontId="16" fillId="0" borderId="0" xfId="15" applyNumberFormat="1" applyFont="1" applyBorder="1" applyAlignment="1" applyProtection="1">
      <alignment horizontal="center"/>
    </xf>
    <xf numFmtId="0" fontId="17" fillId="0" borderId="0" xfId="15" applyFont="1" applyBorder="1" applyAlignment="1" applyProtection="1">
      <alignment horizontal="center" vertical="center"/>
    </xf>
    <xf numFmtId="0" fontId="17" fillId="0" borderId="0" xfId="15" applyFont="1" applyBorder="1" applyProtection="1"/>
    <xf numFmtId="4" fontId="17" fillId="0" borderId="0" xfId="15" applyNumberFormat="1" applyFont="1" applyBorder="1" applyAlignment="1" applyProtection="1">
      <alignment horizontal="center"/>
    </xf>
    <xf numFmtId="2" fontId="17" fillId="0" borderId="0" xfId="15" applyNumberFormat="1" applyFont="1" applyBorder="1" applyProtection="1"/>
    <xf numFmtId="0" fontId="17" fillId="0" borderId="0" xfId="15" applyFont="1" applyProtection="1"/>
    <xf numFmtId="0" fontId="17" fillId="0" borderId="0" xfId="15" applyFont="1" applyBorder="1" applyAlignment="1" applyProtection="1">
      <alignment horizontal="left"/>
    </xf>
    <xf numFmtId="0" fontId="14" fillId="0" borderId="0" xfId="15" applyFont="1" applyBorder="1" applyAlignment="1" applyProtection="1">
      <alignment horizontal="left" vertical="center" indent="1"/>
    </xf>
    <xf numFmtId="0" fontId="14" fillId="0" borderId="0" xfId="15" applyFont="1" applyBorder="1" applyAlignment="1" applyProtection="1">
      <alignment horizontal="right" vertical="center"/>
    </xf>
    <xf numFmtId="0" fontId="14" fillId="0" borderId="0" xfId="15" applyFont="1" applyBorder="1" applyAlignment="1" applyProtection="1">
      <alignment horizontal="center" vertical="center"/>
    </xf>
    <xf numFmtId="0" fontId="13" fillId="0" borderId="0" xfId="15" applyNumberFormat="1" applyBorder="1" applyAlignment="1" applyProtection="1">
      <alignment horizontal="left" wrapText="1" indent="1"/>
    </xf>
    <xf numFmtId="0" fontId="4" fillId="0" borderId="0" xfId="15" applyNumberFormat="1" applyFont="1" applyBorder="1" applyProtection="1"/>
    <xf numFmtId="0" fontId="6" fillId="0" borderId="29" xfId="15" applyNumberFormat="1" applyFont="1" applyBorder="1" applyAlignment="1" applyProtection="1">
      <alignment horizontal="left" vertical="center" indent="1"/>
    </xf>
    <xf numFmtId="0" fontId="4" fillId="0" borderId="29" xfId="15" applyNumberFormat="1" applyFont="1" applyBorder="1" applyAlignment="1" applyProtection="1">
      <alignment horizontal="left" vertical="center" indent="1"/>
    </xf>
    <xf numFmtId="0" fontId="13" fillId="0" borderId="28" xfId="15" applyNumberFormat="1" applyBorder="1" applyProtection="1"/>
    <xf numFmtId="0" fontId="13" fillId="0" borderId="28" xfId="15" applyNumberFormat="1" applyBorder="1" applyAlignment="1" applyProtection="1">
      <alignment horizontal="left" indent="1"/>
    </xf>
    <xf numFmtId="0" fontId="13" fillId="0" borderId="0" xfId="15" applyNumberFormat="1" applyBorder="1" applyProtection="1"/>
    <xf numFmtId="0" fontId="13" fillId="0" borderId="0" xfId="15" applyNumberFormat="1" applyBorder="1" applyAlignment="1" applyProtection="1">
      <alignment horizontal="center"/>
    </xf>
    <xf numFmtId="0" fontId="4" fillId="0" borderId="0" xfId="15" applyNumberFormat="1" applyFont="1" applyBorder="1" applyAlignment="1" applyProtection="1">
      <alignment vertical="center"/>
    </xf>
    <xf numFmtId="0" fontId="21" fillId="0" borderId="0" xfId="15" applyNumberFormat="1" applyFont="1" applyBorder="1" applyAlignment="1" applyProtection="1">
      <alignment vertical="center"/>
    </xf>
    <xf numFmtId="0" fontId="4" fillId="0" borderId="31" xfId="15" applyNumberFormat="1" applyFont="1" applyBorder="1" applyAlignment="1" applyProtection="1">
      <alignment horizontal="center" vertical="center"/>
      <protection locked="0"/>
    </xf>
    <xf numFmtId="0" fontId="18" fillId="0" borderId="32" xfId="15" applyFont="1" applyBorder="1" applyAlignment="1" applyProtection="1">
      <alignment horizontal="center" vertical="center"/>
      <protection locked="0"/>
    </xf>
    <xf numFmtId="0" fontId="18" fillId="0" borderId="0" xfId="15" applyFont="1" applyBorder="1" applyAlignment="1" applyProtection="1">
      <alignment horizontal="right"/>
    </xf>
    <xf numFmtId="0" fontId="17" fillId="0" borderId="0" xfId="15" applyFont="1" applyBorder="1" applyAlignment="1" applyProtection="1">
      <alignment horizontal="center" vertical="center" wrapText="1"/>
    </xf>
    <xf numFmtId="169" fontId="14" fillId="2" borderId="0" xfId="15" applyNumberFormat="1" applyFont="1" applyFill="1" applyBorder="1" applyAlignment="1" applyProtection="1">
      <alignment horizontal="center"/>
    </xf>
    <xf numFmtId="169" fontId="32" fillId="2" borderId="0" xfId="15" applyNumberFormat="1" applyFont="1" applyFill="1" applyBorder="1" applyAlignment="1" applyProtection="1">
      <alignment horizontal="center"/>
    </xf>
    <xf numFmtId="0" fontId="17" fillId="2" borderId="0" xfId="15" applyFont="1" applyFill="1" applyBorder="1" applyAlignment="1" applyProtection="1">
      <alignment horizontal="center" vertical="center"/>
    </xf>
    <xf numFmtId="0" fontId="17" fillId="2" borderId="0" xfId="15" applyFont="1" applyFill="1" applyBorder="1" applyAlignment="1" applyProtection="1">
      <alignment horizontal="center" vertical="center" wrapText="1"/>
    </xf>
    <xf numFmtId="2" fontId="33" fillId="0" borderId="0" xfId="15" applyNumberFormat="1" applyFont="1" applyBorder="1" applyProtection="1"/>
    <xf numFmtId="169" fontId="33" fillId="0" borderId="0" xfId="15" applyNumberFormat="1" applyFont="1" applyBorder="1" applyProtection="1"/>
    <xf numFmtId="0" fontId="14" fillId="0" borderId="0" xfId="15" applyFont="1" applyBorder="1" applyAlignment="1" applyProtection="1">
      <alignment horizontal="center"/>
      <protection locked="0"/>
    </xf>
    <xf numFmtId="0" fontId="17" fillId="0" borderId="33" xfId="15" applyFont="1" applyBorder="1" applyAlignment="1" applyProtection="1">
      <alignment vertical="center"/>
    </xf>
    <xf numFmtId="0" fontId="19" fillId="0" borderId="34" xfId="15" applyFont="1" applyBorder="1" applyAlignment="1" applyProtection="1">
      <alignment horizontal="center"/>
      <protection locked="0"/>
    </xf>
    <xf numFmtId="0" fontId="16" fillId="0" borderId="0" xfId="15" applyFont="1" applyBorder="1" applyAlignment="1" applyProtection="1"/>
    <xf numFmtId="4" fontId="17" fillId="0" borderId="35" xfId="15" applyNumberFormat="1" applyFont="1" applyBorder="1" applyAlignment="1" applyProtection="1">
      <alignment horizontal="center"/>
    </xf>
    <xf numFmtId="2" fontId="1" fillId="0" borderId="0" xfId="15" applyNumberFormat="1" applyFont="1" applyBorder="1" applyProtection="1"/>
    <xf numFmtId="2" fontId="1" fillId="0" borderId="0" xfId="15" applyNumberFormat="1" applyFont="1" applyBorder="1" applyAlignment="1" applyProtection="1">
      <alignment horizontal="left"/>
    </xf>
    <xf numFmtId="0" fontId="1" fillId="0" borderId="0" xfId="15" applyFont="1" applyBorder="1" applyProtection="1"/>
    <xf numFmtId="0" fontId="16" fillId="0" borderId="0" xfId="15" applyFont="1" applyBorder="1" applyAlignment="1" applyProtection="1">
      <alignment horizontal="right"/>
    </xf>
    <xf numFmtId="0" fontId="16" fillId="0" borderId="0" xfId="15" applyFont="1" applyBorder="1" applyAlignment="1" applyProtection="1">
      <alignment horizontal="left"/>
    </xf>
    <xf numFmtId="0" fontId="16" fillId="0" borderId="0" xfId="15" applyFont="1" applyBorder="1" applyAlignment="1" applyProtection="1">
      <alignment horizontal="center"/>
    </xf>
    <xf numFmtId="0" fontId="14" fillId="0" borderId="0" xfId="15" applyFont="1" applyBorder="1" applyAlignment="1" applyProtection="1">
      <protection locked="0"/>
    </xf>
    <xf numFmtId="0" fontId="19" fillId="0" borderId="0" xfId="15" applyFont="1" applyBorder="1" applyAlignment="1" applyProtection="1">
      <alignment horizontal="center"/>
      <protection locked="0"/>
    </xf>
    <xf numFmtId="0" fontId="14" fillId="0" borderId="36" xfId="15" applyFont="1" applyBorder="1" applyProtection="1"/>
    <xf numFmtId="0" fontId="14" fillId="0" borderId="37" xfId="15" applyFont="1" applyBorder="1" applyProtection="1"/>
    <xf numFmtId="0" fontId="16" fillId="0" borderId="38" xfId="15" applyFont="1" applyBorder="1" applyAlignment="1" applyProtection="1"/>
    <xf numFmtId="0" fontId="16" fillId="0" borderId="39" xfId="15" applyFont="1" applyBorder="1" applyAlignment="1" applyProtection="1"/>
    <xf numFmtId="0" fontId="16" fillId="0" borderId="0" xfId="15" applyFont="1" applyBorder="1" applyAlignment="1" applyProtection="1">
      <protection locked="0"/>
    </xf>
    <xf numFmtId="0" fontId="14" fillId="0" borderId="33" xfId="15" applyFont="1" applyBorder="1" applyAlignment="1" applyProtection="1">
      <protection locked="0"/>
    </xf>
    <xf numFmtId="0" fontId="14" fillId="0" borderId="36" xfId="15" applyFont="1" applyBorder="1" applyAlignment="1" applyProtection="1">
      <protection locked="0"/>
    </xf>
    <xf numFmtId="164" fontId="14" fillId="0" borderId="33" xfId="15" applyNumberFormat="1" applyFont="1" applyBorder="1" applyAlignment="1" applyProtection="1">
      <protection locked="0"/>
    </xf>
    <xf numFmtId="0" fontId="18" fillId="0" borderId="33" xfId="15" applyFont="1" applyBorder="1" applyAlignment="1" applyProtection="1">
      <alignment horizontal="center" vertical="center"/>
      <protection locked="0"/>
    </xf>
    <xf numFmtId="0" fontId="17" fillId="0" borderId="0" xfId="15" applyFont="1" applyBorder="1" applyAlignment="1" applyProtection="1">
      <alignment horizontal="center" vertical="center"/>
      <protection locked="0"/>
    </xf>
    <xf numFmtId="169" fontId="34" fillId="0" borderId="0" xfId="15" applyNumberFormat="1" applyFont="1" applyBorder="1" applyProtection="1"/>
    <xf numFmtId="0" fontId="17" fillId="0" borderId="0" xfId="15" applyFont="1" applyBorder="1" applyAlignment="1" applyProtection="1">
      <alignment vertical="center"/>
      <protection locked="0"/>
    </xf>
    <xf numFmtId="0" fontId="17" fillId="0" borderId="40" xfId="15" applyFont="1" applyBorder="1" applyAlignment="1" applyProtection="1">
      <alignment horizontal="center" vertical="center"/>
      <protection locked="0"/>
    </xf>
    <xf numFmtId="0" fontId="33" fillId="0" borderId="41" xfId="15" applyFont="1" applyBorder="1" applyAlignment="1" applyProtection="1">
      <protection locked="0"/>
    </xf>
    <xf numFmtId="0" fontId="33" fillId="0" borderId="42" xfId="15" applyFont="1" applyBorder="1" applyAlignment="1" applyProtection="1">
      <protection locked="0"/>
    </xf>
    <xf numFmtId="0" fontId="33" fillId="0" borderId="43" xfId="15" applyFont="1" applyBorder="1" applyAlignment="1" applyProtection="1">
      <protection locked="0"/>
    </xf>
    <xf numFmtId="0" fontId="17" fillId="0" borderId="44" xfId="15" applyFont="1" applyBorder="1" applyAlignment="1" applyProtection="1">
      <alignment horizontal="center" vertical="center"/>
      <protection locked="0"/>
    </xf>
    <xf numFmtId="0" fontId="4" fillId="0" borderId="0" xfId="15" applyNumberFormat="1" applyFont="1" applyBorder="1" applyAlignment="1" applyProtection="1">
      <alignment horizontal="right" vertical="center"/>
    </xf>
    <xf numFmtId="0" fontId="4" fillId="0" borderId="29" xfId="15" applyNumberFormat="1" applyFont="1" applyBorder="1" applyAlignment="1" applyProtection="1">
      <alignment horizontal="center" vertical="center"/>
      <protection locked="0"/>
    </xf>
    <xf numFmtId="0" fontId="12" fillId="0" borderId="0" xfId="15" applyNumberFormat="1" applyFont="1" applyBorder="1" applyAlignment="1" applyProtection="1">
      <alignment vertical="center"/>
    </xf>
    <xf numFmtId="0" fontId="19" fillId="0" borderId="45" xfId="15" applyFont="1" applyBorder="1" applyAlignment="1" applyProtection="1">
      <alignment horizontal="center"/>
      <protection locked="0"/>
    </xf>
    <xf numFmtId="164" fontId="14" fillId="0" borderId="37" xfId="15" applyNumberFormat="1" applyFont="1" applyBorder="1" applyAlignment="1" applyProtection="1">
      <protection locked="0"/>
    </xf>
    <xf numFmtId="0" fontId="17" fillId="0" borderId="37" xfId="15" applyFont="1" applyBorder="1" applyAlignment="1" applyProtection="1">
      <alignment horizontal="center" vertical="center"/>
      <protection locked="0"/>
    </xf>
    <xf numFmtId="0" fontId="33" fillId="0" borderId="46" xfId="15" applyFont="1" applyBorder="1" applyAlignment="1" applyProtection="1">
      <protection locked="0"/>
    </xf>
    <xf numFmtId="0" fontId="33" fillId="0" borderId="47" xfId="15" applyFont="1" applyBorder="1" applyAlignment="1" applyProtection="1">
      <protection locked="0"/>
    </xf>
    <xf numFmtId="0" fontId="16" fillId="0" borderId="12" xfId="15" applyFont="1" applyBorder="1" applyAlignment="1" applyProtection="1"/>
    <xf numFmtId="0" fontId="16" fillId="0" borderId="12" xfId="15" applyFont="1" applyBorder="1" applyAlignment="1" applyProtection="1">
      <alignment horizontal="left"/>
    </xf>
    <xf numFmtId="0" fontId="14" fillId="0" borderId="48" xfId="15" applyFont="1" applyBorder="1" applyProtection="1"/>
    <xf numFmtId="0" fontId="14" fillId="0" borderId="49" xfId="15" applyFont="1" applyBorder="1" applyProtection="1"/>
    <xf numFmtId="0" fontId="14" fillId="0" borderId="12" xfId="15" applyFont="1" applyBorder="1" applyProtection="1"/>
    <xf numFmtId="0" fontId="14" fillId="0" borderId="13" xfId="15" applyFont="1" applyBorder="1" applyProtection="1"/>
    <xf numFmtId="0" fontId="17" fillId="0" borderId="14" xfId="15" applyFont="1" applyBorder="1" applyAlignment="1" applyProtection="1"/>
    <xf numFmtId="0" fontId="16" fillId="0" borderId="12" xfId="15" applyFont="1" applyBorder="1" applyAlignment="1" applyProtection="1">
      <alignment horizontal="center" vertical="center" wrapText="1"/>
    </xf>
    <xf numFmtId="0" fontId="16" fillId="0" borderId="13" xfId="15" applyFont="1" applyBorder="1" applyAlignment="1" applyProtection="1">
      <alignment horizontal="center" vertical="center" wrapText="1"/>
    </xf>
    <xf numFmtId="0" fontId="17" fillId="0" borderId="12" xfId="15" applyFont="1" applyBorder="1" applyProtection="1"/>
    <xf numFmtId="0" fontId="17" fillId="0" borderId="13" xfId="15" applyFont="1" applyBorder="1" applyProtection="1"/>
    <xf numFmtId="0" fontId="6" fillId="0" borderId="48" xfId="15" applyNumberFormat="1" applyFont="1" applyBorder="1" applyAlignment="1" applyProtection="1">
      <alignment horizontal="left" vertical="center" indent="1"/>
    </xf>
    <xf numFmtId="0" fontId="4" fillId="0" borderId="49" xfId="15" applyNumberFormat="1" applyFont="1" applyBorder="1" applyAlignment="1" applyProtection="1">
      <alignment horizontal="left" vertical="center" indent="1"/>
    </xf>
    <xf numFmtId="0" fontId="4" fillId="0" borderId="50" xfId="15" applyNumberFormat="1" applyFont="1" applyBorder="1" applyAlignment="1" applyProtection="1">
      <alignment horizontal="left"/>
    </xf>
    <xf numFmtId="0" fontId="13" fillId="0" borderId="51" xfId="15" applyNumberFormat="1" applyBorder="1" applyAlignment="1" applyProtection="1">
      <alignment horizontal="center"/>
    </xf>
    <xf numFmtId="0" fontId="13" fillId="0" borderId="12" xfId="15" applyNumberFormat="1" applyBorder="1" applyProtection="1"/>
    <xf numFmtId="0" fontId="13" fillId="0" borderId="13" xfId="15" applyNumberFormat="1" applyBorder="1" applyAlignment="1" applyProtection="1">
      <alignment horizontal="center"/>
    </xf>
    <xf numFmtId="0" fontId="4" fillId="0" borderId="15" xfId="15" applyNumberFormat="1" applyFont="1" applyBorder="1" applyAlignment="1" applyProtection="1">
      <alignment vertical="center"/>
    </xf>
    <xf numFmtId="0" fontId="4" fillId="0" borderId="16" xfId="15" applyNumberFormat="1" applyFont="1" applyBorder="1" applyAlignment="1" applyProtection="1">
      <alignment vertical="center"/>
    </xf>
    <xf numFmtId="0" fontId="4" fillId="0" borderId="16" xfId="15" applyNumberFormat="1" applyFont="1" applyBorder="1" applyAlignment="1" applyProtection="1">
      <alignment horizontal="center" vertical="center"/>
    </xf>
    <xf numFmtId="0" fontId="4" fillId="0" borderId="17" xfId="15" applyNumberFormat="1" applyFont="1" applyBorder="1" applyAlignment="1" applyProtection="1">
      <alignment horizontal="center" vertical="center"/>
    </xf>
    <xf numFmtId="0" fontId="14" fillId="0" borderId="34" xfId="15" applyFont="1" applyBorder="1" applyAlignment="1" applyProtection="1"/>
    <xf numFmtId="0" fontId="14" fillId="0" borderId="0" xfId="15" applyFont="1" applyBorder="1" applyAlignment="1" applyProtection="1"/>
    <xf numFmtId="2" fontId="19" fillId="2" borderId="32" xfId="15" applyNumberFormat="1" applyFont="1" applyFill="1" applyBorder="1" applyAlignment="1" applyProtection="1">
      <alignment horizontal="center" vertical="center"/>
      <protection locked="0"/>
    </xf>
    <xf numFmtId="2" fontId="17" fillId="2" borderId="52" xfId="15" applyNumberFormat="1" applyFont="1" applyFill="1" applyBorder="1" applyAlignment="1" applyProtection="1">
      <alignment horizontal="center" vertical="center"/>
      <protection locked="0"/>
    </xf>
    <xf numFmtId="0" fontId="16" fillId="0" borderId="0" xfId="15" applyFont="1" applyBorder="1" applyAlignment="1" applyProtection="1">
      <alignment horizontal="center"/>
      <protection locked="0"/>
    </xf>
    <xf numFmtId="0" fontId="14" fillId="0" borderId="14" xfId="15" applyFont="1" applyBorder="1" applyProtection="1"/>
    <xf numFmtId="0" fontId="16" fillId="0" borderId="13" xfId="15" applyFont="1" applyBorder="1" applyAlignment="1" applyProtection="1"/>
    <xf numFmtId="0" fontId="14" fillId="0" borderId="0" xfId="15" applyFont="1" applyBorder="1" applyAlignment="1" applyProtection="1">
      <alignment horizontal="center"/>
    </xf>
    <xf numFmtId="0" fontId="17" fillId="0" borderId="53" xfId="15" applyFont="1" applyBorder="1" applyAlignment="1" applyProtection="1">
      <alignment horizontal="center" vertical="center"/>
      <protection locked="0"/>
    </xf>
    <xf numFmtId="0" fontId="13" fillId="0" borderId="28" xfId="15" applyNumberFormat="1" applyBorder="1" applyAlignment="1" applyProtection="1">
      <alignment horizontal="center"/>
    </xf>
    <xf numFmtId="0" fontId="14" fillId="0" borderId="0" xfId="15" applyFont="1" applyProtection="1">
      <protection locked="0"/>
    </xf>
    <xf numFmtId="0" fontId="17" fillId="0" borderId="0" xfId="15" applyFont="1" applyBorder="1" applyAlignment="1" applyProtection="1">
      <alignment horizontal="center" vertical="center" wrapText="1"/>
      <protection locked="0"/>
    </xf>
    <xf numFmtId="0" fontId="16" fillId="0" borderId="0" xfId="15" applyFont="1" applyBorder="1" applyAlignment="1" applyProtection="1">
      <alignment horizontal="left"/>
      <protection locked="0"/>
    </xf>
    <xf numFmtId="0" fontId="19" fillId="0" borderId="0" xfId="15" applyFont="1" applyBorder="1" applyAlignment="1" applyProtection="1">
      <alignment horizontal="left"/>
      <protection locked="0"/>
    </xf>
    <xf numFmtId="0" fontId="16" fillId="0" borderId="0" xfId="15" applyFont="1" applyProtection="1">
      <protection locked="0"/>
    </xf>
    <xf numFmtId="0" fontId="16" fillId="0" borderId="36" xfId="15" applyFont="1" applyBorder="1" applyAlignment="1" applyProtection="1">
      <protection locked="0"/>
    </xf>
    <xf numFmtId="0" fontId="16" fillId="0" borderId="0" xfId="15" applyFont="1" applyBorder="1" applyAlignment="1" applyProtection="1">
      <alignment horizontal="right"/>
      <protection locked="0"/>
    </xf>
    <xf numFmtId="0" fontId="16" fillId="0" borderId="36" xfId="15" applyFont="1" applyBorder="1" applyAlignment="1" applyProtection="1">
      <alignment horizontal="left"/>
      <protection locked="0"/>
    </xf>
    <xf numFmtId="0" fontId="14" fillId="0" borderId="54" xfId="15" applyFont="1" applyBorder="1" applyProtection="1">
      <protection locked="0"/>
    </xf>
    <xf numFmtId="0" fontId="14" fillId="0" borderId="29" xfId="15" applyFont="1" applyBorder="1" applyProtection="1">
      <protection locked="0"/>
    </xf>
    <xf numFmtId="0" fontId="18" fillId="0" borderId="29" xfId="15" applyFont="1" applyBorder="1" applyAlignment="1" applyProtection="1">
      <alignment horizontal="left"/>
      <protection locked="0"/>
    </xf>
    <xf numFmtId="0" fontId="14" fillId="0" borderId="29" xfId="15" applyFont="1" applyBorder="1" applyAlignment="1" applyProtection="1">
      <alignment horizontal="left"/>
      <protection locked="0"/>
    </xf>
    <xf numFmtId="0" fontId="18" fillId="0" borderId="29" xfId="15" applyFont="1" applyBorder="1" applyAlignment="1" applyProtection="1">
      <alignment horizontal="right"/>
      <protection locked="0"/>
    </xf>
    <xf numFmtId="0" fontId="14" fillId="0" borderId="55" xfId="15" applyFont="1" applyBorder="1" applyProtection="1">
      <protection locked="0"/>
    </xf>
    <xf numFmtId="0" fontId="14" fillId="0" borderId="36" xfId="15" applyFont="1" applyBorder="1" applyProtection="1">
      <protection locked="0"/>
    </xf>
    <xf numFmtId="0" fontId="14" fillId="0" borderId="0" xfId="15" applyFont="1" applyBorder="1" applyProtection="1">
      <protection locked="0"/>
    </xf>
    <xf numFmtId="0" fontId="18" fillId="0" borderId="0" xfId="15" applyFont="1" applyBorder="1" applyAlignment="1" applyProtection="1">
      <alignment horizontal="left"/>
      <protection locked="0"/>
    </xf>
    <xf numFmtId="0" fontId="14" fillId="0" borderId="0" xfId="15" applyFont="1" applyBorder="1" applyAlignment="1" applyProtection="1">
      <alignment horizontal="left"/>
      <protection locked="0"/>
    </xf>
    <xf numFmtId="0" fontId="18" fillId="0" borderId="0" xfId="15" applyFont="1" applyBorder="1" applyAlignment="1" applyProtection="1">
      <alignment horizontal="right"/>
      <protection locked="0"/>
    </xf>
    <xf numFmtId="0" fontId="14" fillId="0" borderId="37" xfId="15" applyFont="1" applyBorder="1" applyProtection="1">
      <protection locked="0"/>
    </xf>
    <xf numFmtId="0" fontId="17" fillId="0" borderId="56" xfId="15" applyFont="1" applyBorder="1" applyAlignment="1" applyProtection="1">
      <protection locked="0"/>
    </xf>
    <xf numFmtId="0" fontId="17" fillId="2" borderId="0" xfId="15" applyFont="1" applyFill="1" applyBorder="1" applyAlignment="1" applyProtection="1">
      <alignment horizontal="center" vertical="center"/>
      <protection locked="0"/>
    </xf>
    <xf numFmtId="0" fontId="17" fillId="0" borderId="33" xfId="15" applyFont="1" applyBorder="1" applyAlignment="1" applyProtection="1">
      <alignment vertical="center"/>
      <protection locked="0"/>
    </xf>
    <xf numFmtId="0" fontId="16" fillId="0" borderId="36" xfId="15" applyFont="1" applyBorder="1" applyAlignment="1" applyProtection="1">
      <alignment horizontal="center" vertical="center" wrapText="1"/>
      <protection locked="0"/>
    </xf>
    <xf numFmtId="0" fontId="17" fillId="2" borderId="0" xfId="15" applyFont="1" applyFill="1" applyBorder="1" applyAlignment="1" applyProtection="1">
      <alignment horizontal="center" vertical="center" wrapText="1"/>
      <protection locked="0"/>
    </xf>
    <xf numFmtId="0" fontId="16" fillId="0" borderId="37" xfId="15" applyFont="1" applyBorder="1" applyAlignment="1" applyProtection="1">
      <alignment horizontal="center" vertical="center" wrapText="1"/>
      <protection locked="0"/>
    </xf>
    <xf numFmtId="0" fontId="16" fillId="0" borderId="0" xfId="15" applyFont="1" applyAlignment="1" applyProtection="1">
      <alignment horizontal="center" vertical="center" wrapText="1"/>
      <protection locked="0"/>
    </xf>
    <xf numFmtId="169" fontId="14" fillId="2" borderId="0" xfId="15" applyNumberFormat="1" applyFont="1" applyFill="1" applyBorder="1" applyAlignment="1" applyProtection="1">
      <alignment horizontal="center"/>
      <protection locked="0"/>
    </xf>
    <xf numFmtId="2" fontId="1" fillId="0" borderId="0" xfId="15" applyNumberFormat="1" applyFont="1" applyBorder="1" applyProtection="1">
      <protection locked="0"/>
    </xf>
    <xf numFmtId="169" fontId="1" fillId="0" borderId="0" xfId="15" applyNumberFormat="1" applyFont="1" applyBorder="1" applyProtection="1">
      <protection locked="0"/>
    </xf>
    <xf numFmtId="2" fontId="1" fillId="0" borderId="0" xfId="15" applyNumberFormat="1" applyFont="1" applyBorder="1" applyAlignment="1" applyProtection="1">
      <alignment horizontal="left"/>
      <protection locked="0"/>
    </xf>
    <xf numFmtId="0" fontId="1" fillId="0" borderId="0" xfId="15" applyFont="1" applyBorder="1" applyProtection="1">
      <protection locked="0"/>
    </xf>
    <xf numFmtId="4" fontId="14" fillId="0" borderId="0" xfId="15" applyNumberFormat="1" applyFont="1" applyBorder="1" applyAlignment="1" applyProtection="1">
      <alignment horizontal="center"/>
      <protection locked="0"/>
    </xf>
    <xf numFmtId="2" fontId="14" fillId="0" borderId="0" xfId="15" applyNumberFormat="1" applyFont="1" applyBorder="1" applyProtection="1">
      <protection locked="0"/>
    </xf>
    <xf numFmtId="169" fontId="32" fillId="2" borderId="0" xfId="15" applyNumberFormat="1" applyFont="1" applyFill="1" applyBorder="1" applyAlignment="1" applyProtection="1">
      <alignment horizontal="center"/>
      <protection locked="0"/>
    </xf>
    <xf numFmtId="2" fontId="33" fillId="0" borderId="0" xfId="15" applyNumberFormat="1" applyFont="1" applyBorder="1" applyProtection="1">
      <protection locked="0"/>
    </xf>
    <xf numFmtId="169" fontId="33" fillId="0" borderId="0" xfId="15" applyNumberFormat="1" applyFont="1" applyBorder="1" applyProtection="1">
      <protection locked="0"/>
    </xf>
    <xf numFmtId="2" fontId="14" fillId="0" borderId="0" xfId="15" applyNumberFormat="1" applyFont="1" applyBorder="1" applyAlignment="1" applyProtection="1">
      <alignment horizontal="left"/>
      <protection locked="0"/>
    </xf>
    <xf numFmtId="0" fontId="16" fillId="0" borderId="0" xfId="15" applyFont="1" applyBorder="1" applyProtection="1">
      <protection locked="0"/>
    </xf>
    <xf numFmtId="2" fontId="16" fillId="0" borderId="0" xfId="15" applyNumberFormat="1" applyFont="1" applyBorder="1" applyAlignment="1" applyProtection="1">
      <alignment horizontal="centerContinuous"/>
      <protection locked="0"/>
    </xf>
    <xf numFmtId="4" fontId="16" fillId="0" borderId="0" xfId="15" applyNumberFormat="1" applyFont="1" applyBorder="1" applyAlignment="1" applyProtection="1">
      <alignment horizontal="center"/>
      <protection locked="0"/>
    </xf>
    <xf numFmtId="168" fontId="16" fillId="0" borderId="0" xfId="15" applyNumberFormat="1" applyFont="1" applyBorder="1" applyAlignment="1" applyProtection="1">
      <alignment horizontal="center"/>
      <protection locked="0"/>
    </xf>
    <xf numFmtId="169" fontId="14" fillId="0" borderId="0" xfId="15" applyNumberFormat="1" applyFont="1" applyBorder="1" applyProtection="1">
      <protection locked="0"/>
    </xf>
    <xf numFmtId="0" fontId="17" fillId="0" borderId="36" xfId="15" applyFont="1" applyBorder="1" applyProtection="1">
      <protection locked="0"/>
    </xf>
    <xf numFmtId="0" fontId="17" fillId="0" borderId="0" xfId="15" applyFont="1" applyBorder="1" applyProtection="1">
      <protection locked="0"/>
    </xf>
    <xf numFmtId="4" fontId="17" fillId="0" borderId="0" xfId="15" applyNumberFormat="1" applyFont="1" applyBorder="1" applyAlignment="1" applyProtection="1">
      <alignment horizontal="center"/>
      <protection locked="0"/>
    </xf>
    <xf numFmtId="2" fontId="17" fillId="0" borderId="0" xfId="15" applyNumberFormat="1" applyFont="1" applyBorder="1" applyProtection="1">
      <protection locked="0"/>
    </xf>
    <xf numFmtId="0" fontId="17" fillId="0" borderId="37" xfId="15" applyFont="1" applyBorder="1" applyProtection="1">
      <protection locked="0"/>
    </xf>
    <xf numFmtId="0" fontId="17" fillId="0" borderId="0" xfId="15" applyFont="1" applyProtection="1">
      <protection locked="0"/>
    </xf>
    <xf numFmtId="0" fontId="17" fillId="0" borderId="0" xfId="15" applyFont="1" applyBorder="1" applyAlignment="1" applyProtection="1">
      <alignment horizontal="left"/>
      <protection locked="0"/>
    </xf>
    <xf numFmtId="0" fontId="14" fillId="0" borderId="0" xfId="15" applyFont="1" applyBorder="1" applyAlignment="1" applyProtection="1">
      <alignment horizontal="left" vertical="center" indent="1"/>
      <protection locked="0"/>
    </xf>
    <xf numFmtId="2" fontId="14" fillId="0" borderId="29" xfId="15" applyNumberFormat="1" applyFont="1" applyBorder="1" applyProtection="1">
      <protection locked="0"/>
    </xf>
    <xf numFmtId="4" fontId="14" fillId="0" borderId="29" xfId="15" applyNumberFormat="1" applyFont="1" applyBorder="1" applyAlignment="1" applyProtection="1">
      <alignment horizontal="center"/>
      <protection locked="0"/>
    </xf>
    <xf numFmtId="0" fontId="17" fillId="0" borderId="36" xfId="15" applyFont="1" applyBorder="1" applyAlignment="1" applyProtection="1">
      <alignment horizontal="center"/>
      <protection locked="0"/>
    </xf>
    <xf numFmtId="0" fontId="17" fillId="0" borderId="0" xfId="15" applyFont="1" applyBorder="1" applyAlignment="1" applyProtection="1">
      <alignment horizontal="center"/>
      <protection locked="0"/>
    </xf>
    <xf numFmtId="0" fontId="17" fillId="0" borderId="42" xfId="15" applyFont="1" applyBorder="1" applyAlignment="1" applyProtection="1">
      <alignment horizontal="center"/>
      <protection locked="0"/>
    </xf>
    <xf numFmtId="0" fontId="17" fillId="0" borderId="40" xfId="15" applyFont="1" applyBorder="1" applyAlignment="1" applyProtection="1">
      <alignment horizontal="center"/>
      <protection locked="0"/>
    </xf>
    <xf numFmtId="0" fontId="17" fillId="0" borderId="57" xfId="15" applyFont="1" applyBorder="1" applyAlignment="1" applyProtection="1">
      <alignment horizontal="center"/>
      <protection locked="0"/>
    </xf>
    <xf numFmtId="0" fontId="17" fillId="0" borderId="53" xfId="15" applyFont="1" applyBorder="1" applyAlignment="1" applyProtection="1">
      <alignment horizontal="center"/>
      <protection locked="0"/>
    </xf>
    <xf numFmtId="0" fontId="17" fillId="0" borderId="36" xfId="15" applyFont="1" applyBorder="1" applyAlignment="1" applyProtection="1">
      <alignment horizontal="center" wrapText="1"/>
      <protection locked="0"/>
    </xf>
    <xf numFmtId="0" fontId="17" fillId="0" borderId="0" xfId="15" applyFont="1" applyBorder="1" applyAlignment="1" applyProtection="1">
      <alignment horizontal="center" wrapText="1"/>
      <protection locked="0"/>
    </xf>
    <xf numFmtId="0" fontId="17" fillId="0" borderId="53" xfId="15" applyFont="1" applyBorder="1" applyAlignment="1" applyProtection="1">
      <alignment horizontal="center" wrapText="1"/>
      <protection locked="0"/>
    </xf>
    <xf numFmtId="0" fontId="14" fillId="0" borderId="42" xfId="15" applyFont="1" applyBorder="1" applyProtection="1">
      <protection locked="0"/>
    </xf>
    <xf numFmtId="0" fontId="13" fillId="0" borderId="36" xfId="15" applyNumberFormat="1" applyBorder="1" applyAlignment="1" applyProtection="1">
      <alignment horizontal="left" wrapText="1" indent="1"/>
      <protection locked="0"/>
    </xf>
    <xf numFmtId="0" fontId="13" fillId="0" borderId="0" xfId="15" applyNumberFormat="1" applyBorder="1" applyAlignment="1" applyProtection="1">
      <alignment horizontal="left" wrapText="1" indent="1"/>
      <protection locked="0"/>
    </xf>
    <xf numFmtId="0" fontId="6" fillId="0" borderId="54" xfId="15" applyNumberFormat="1" applyFont="1" applyBorder="1" applyAlignment="1" applyProtection="1">
      <alignment horizontal="left" vertical="center" indent="1"/>
      <protection locked="0"/>
    </xf>
    <xf numFmtId="0" fontId="6" fillId="0" borderId="29" xfId="15" applyNumberFormat="1" applyFont="1" applyBorder="1" applyAlignment="1" applyProtection="1">
      <alignment horizontal="left" vertical="center" indent="1"/>
      <protection locked="0"/>
    </xf>
    <xf numFmtId="0" fontId="4" fillId="0" borderId="29" xfId="15" applyNumberFormat="1" applyFont="1" applyBorder="1" applyAlignment="1" applyProtection="1">
      <alignment horizontal="left" vertical="center" indent="1"/>
      <protection locked="0"/>
    </xf>
    <xf numFmtId="0" fontId="4" fillId="0" borderId="0" xfId="15" applyNumberFormat="1" applyFont="1" applyBorder="1" applyAlignment="1" applyProtection="1">
      <alignment horizontal="left" vertical="center" indent="1"/>
      <protection locked="0"/>
    </xf>
    <xf numFmtId="0" fontId="4" fillId="0" borderId="37" xfId="15" applyNumberFormat="1" applyFont="1" applyBorder="1" applyAlignment="1" applyProtection="1">
      <alignment horizontal="left" vertical="center" indent="1"/>
      <protection locked="0"/>
    </xf>
    <xf numFmtId="0" fontId="4" fillId="0" borderId="0" xfId="15" applyNumberFormat="1" applyFont="1" applyBorder="1" applyProtection="1">
      <protection locked="0"/>
    </xf>
    <xf numFmtId="0" fontId="4" fillId="0" borderId="38" xfId="15" applyNumberFormat="1" applyFont="1" applyBorder="1" applyAlignment="1" applyProtection="1">
      <alignment horizontal="left"/>
      <protection locked="0"/>
    </xf>
    <xf numFmtId="0" fontId="13" fillId="0" borderId="28" xfId="15" applyNumberFormat="1" applyBorder="1" applyProtection="1">
      <protection locked="0"/>
    </xf>
    <xf numFmtId="0" fontId="13" fillId="0" borderId="28" xfId="15" applyNumberFormat="1" applyBorder="1" applyAlignment="1" applyProtection="1">
      <alignment horizontal="left" indent="1"/>
      <protection locked="0"/>
    </xf>
    <xf numFmtId="0" fontId="13" fillId="0" borderId="28" xfId="15" applyNumberFormat="1" applyBorder="1" applyAlignment="1" applyProtection="1">
      <alignment horizontal="center"/>
      <protection locked="0"/>
    </xf>
    <xf numFmtId="0" fontId="13" fillId="0" borderId="28" xfId="15" applyNumberFormat="1" applyBorder="1" applyAlignment="1" applyProtection="1">
      <protection locked="0"/>
    </xf>
    <xf numFmtId="0" fontId="13" fillId="0" borderId="0" xfId="15" applyNumberFormat="1" applyBorder="1" applyProtection="1">
      <protection locked="0"/>
    </xf>
    <xf numFmtId="0" fontId="13" fillId="0" borderId="36" xfId="15" applyNumberFormat="1" applyBorder="1" applyProtection="1">
      <protection locked="0"/>
    </xf>
    <xf numFmtId="0" fontId="13" fillId="0" borderId="0" xfId="15" applyNumberFormat="1" applyBorder="1" applyAlignment="1" applyProtection="1">
      <alignment horizontal="center"/>
      <protection locked="0"/>
    </xf>
    <xf numFmtId="0" fontId="13" fillId="0" borderId="0" xfId="15" applyNumberFormat="1" applyBorder="1" applyAlignment="1" applyProtection="1">
      <protection locked="0"/>
    </xf>
    <xf numFmtId="0" fontId="4" fillId="0" borderId="58" xfId="15" applyNumberFormat="1" applyFont="1" applyBorder="1" applyAlignment="1" applyProtection="1">
      <alignment vertical="center"/>
      <protection locked="0"/>
    </xf>
    <xf numFmtId="0" fontId="4" fillId="0" borderId="59" xfId="15" applyNumberFormat="1" applyFont="1" applyBorder="1" applyAlignment="1" applyProtection="1">
      <alignment vertical="center"/>
      <protection locked="0"/>
    </xf>
    <xf numFmtId="0" fontId="4" fillId="0" borderId="59" xfId="15" applyNumberFormat="1" applyFont="1" applyBorder="1" applyAlignment="1" applyProtection="1">
      <alignment horizontal="center" vertical="center"/>
      <protection locked="0"/>
    </xf>
    <xf numFmtId="0" fontId="4" fillId="0" borderId="0" xfId="15" applyNumberFormat="1" applyFont="1" applyBorder="1" applyAlignment="1" applyProtection="1">
      <alignment vertical="center"/>
      <protection locked="0"/>
    </xf>
    <xf numFmtId="0" fontId="21" fillId="0" borderId="0" xfId="15" applyNumberFormat="1" applyFont="1" applyBorder="1" applyAlignment="1" applyProtection="1">
      <alignment vertical="center"/>
      <protection locked="0"/>
    </xf>
    <xf numFmtId="0" fontId="4" fillId="0" borderId="0" xfId="15" applyNumberFormat="1" applyFont="1" applyBorder="1" applyAlignment="1" applyProtection="1">
      <alignment horizontal="right" vertical="center"/>
      <protection locked="0"/>
    </xf>
    <xf numFmtId="0" fontId="12" fillId="0" borderId="0" xfId="15" applyNumberFormat="1" applyFont="1" applyBorder="1" applyAlignment="1" applyProtection="1">
      <alignment vertical="center"/>
      <protection locked="0"/>
    </xf>
    <xf numFmtId="0" fontId="14" fillId="0" borderId="60" xfId="15" applyFont="1" applyBorder="1" applyAlignment="1" applyProtection="1">
      <protection locked="0"/>
    </xf>
    <xf numFmtId="0" fontId="14" fillId="0" borderId="34" xfId="15" applyFont="1" applyBorder="1" applyAlignment="1" applyProtection="1">
      <protection locked="0"/>
    </xf>
    <xf numFmtId="0" fontId="14" fillId="0" borderId="54" xfId="15" applyFont="1" applyBorder="1" applyAlignment="1" applyProtection="1">
      <protection locked="0"/>
    </xf>
    <xf numFmtId="0" fontId="14" fillId="0" borderId="29" xfId="15" applyFont="1" applyBorder="1" applyAlignment="1" applyProtection="1">
      <protection locked="0"/>
    </xf>
    <xf numFmtId="0" fontId="16" fillId="0" borderId="38" xfId="15" applyFont="1" applyBorder="1" applyAlignment="1" applyProtection="1">
      <protection locked="0"/>
    </xf>
    <xf numFmtId="0" fontId="16" fillId="0" borderId="28" xfId="15" applyFont="1" applyBorder="1" applyAlignment="1" applyProtection="1">
      <protection locked="0"/>
    </xf>
    <xf numFmtId="0" fontId="16" fillId="0" borderId="39" xfId="15" applyFont="1" applyBorder="1" applyAlignment="1" applyProtection="1">
      <protection locked="0"/>
    </xf>
    <xf numFmtId="0" fontId="14" fillId="0" borderId="58" xfId="15" applyFont="1" applyBorder="1" applyProtection="1">
      <protection locked="0"/>
    </xf>
    <xf numFmtId="0" fontId="14" fillId="0" borderId="61" xfId="15" applyFont="1" applyBorder="1" applyProtection="1">
      <protection locked="0"/>
    </xf>
    <xf numFmtId="0" fontId="14" fillId="0" borderId="59" xfId="15" applyFont="1" applyBorder="1" applyProtection="1">
      <protection locked="0"/>
    </xf>
    <xf numFmtId="0" fontId="4" fillId="0" borderId="28" xfId="15" applyNumberFormat="1" applyFont="1" applyBorder="1" applyAlignment="1" applyProtection="1">
      <alignment horizontal="right" vertical="center"/>
      <protection locked="0"/>
    </xf>
    <xf numFmtId="0" fontId="19" fillId="0" borderId="0" xfId="15" applyFont="1" applyBorder="1" applyAlignment="1" applyProtection="1">
      <alignment horizontal="center"/>
    </xf>
    <xf numFmtId="0" fontId="19" fillId="0" borderId="34" xfId="15" applyFont="1" applyBorder="1" applyAlignment="1" applyProtection="1">
      <alignment horizontal="center"/>
    </xf>
    <xf numFmtId="0" fontId="19" fillId="0" borderId="62" xfId="15" applyFont="1" applyBorder="1" applyAlignment="1" applyProtection="1">
      <alignment horizontal="center"/>
    </xf>
    <xf numFmtId="2" fontId="19" fillId="2" borderId="32" xfId="15" applyNumberFormat="1" applyFont="1" applyFill="1" applyBorder="1" applyAlignment="1" applyProtection="1">
      <alignment horizontal="center" vertical="center"/>
    </xf>
    <xf numFmtId="2" fontId="17" fillId="2" borderId="52" xfId="15" applyNumberFormat="1" applyFont="1" applyFill="1" applyBorder="1" applyAlignment="1" applyProtection="1">
      <alignment horizontal="center" vertical="center"/>
    </xf>
    <xf numFmtId="0" fontId="4" fillId="0" borderId="29" xfId="15" applyNumberFormat="1" applyFont="1" applyBorder="1" applyAlignment="1" applyProtection="1">
      <alignment horizontal="center" vertical="center"/>
    </xf>
    <xf numFmtId="0" fontId="19" fillId="0" borderId="18" xfId="15" applyFont="1" applyBorder="1" applyAlignment="1" applyProtection="1"/>
    <xf numFmtId="0" fontId="16" fillId="0" borderId="13" xfId="15" applyFont="1" applyBorder="1" applyAlignment="1" applyProtection="1">
      <alignment horizontal="center"/>
    </xf>
    <xf numFmtId="0" fontId="14" fillId="0" borderId="48" xfId="15" applyFont="1" applyBorder="1" applyProtection="1">
      <protection locked="0"/>
    </xf>
    <xf numFmtId="0" fontId="14" fillId="0" borderId="29" xfId="15" applyFont="1" applyBorder="1" applyAlignment="1" applyProtection="1">
      <alignment horizontal="left" vertical="center" indent="1"/>
      <protection locked="0"/>
    </xf>
    <xf numFmtId="0" fontId="14" fillId="0" borderId="29" xfId="15" applyFont="1" applyBorder="1" applyAlignment="1" applyProtection="1">
      <alignment horizontal="right" vertical="center"/>
      <protection locked="0"/>
    </xf>
    <xf numFmtId="0" fontId="14" fillId="0" borderId="29" xfId="15" applyFont="1" applyBorder="1" applyAlignment="1" applyProtection="1">
      <alignment horizontal="center" vertical="center"/>
      <protection locked="0"/>
    </xf>
    <xf numFmtId="0" fontId="14" fillId="0" borderId="49" xfId="15" applyFont="1" applyBorder="1" applyProtection="1">
      <protection locked="0"/>
    </xf>
    <xf numFmtId="0" fontId="14" fillId="0" borderId="63" xfId="15" applyFont="1" applyBorder="1" applyAlignment="1" applyProtection="1">
      <alignment horizontal="center"/>
    </xf>
    <xf numFmtId="0" fontId="14" fillId="0" borderId="64" xfId="15" applyFont="1" applyBorder="1" applyAlignment="1" applyProtection="1">
      <alignment horizontal="center"/>
    </xf>
    <xf numFmtId="0" fontId="14" fillId="0" borderId="65" xfId="15" applyFont="1" applyBorder="1" applyAlignment="1" applyProtection="1">
      <alignment horizontal="center"/>
    </xf>
    <xf numFmtId="0" fontId="14" fillId="0" borderId="33" xfId="15" applyFont="1" applyBorder="1" applyAlignment="1" applyProtection="1">
      <alignment horizontal="center"/>
      <protection locked="0"/>
    </xf>
    <xf numFmtId="0" fontId="14" fillId="0" borderId="33" xfId="15" applyFont="1" applyBorder="1" applyAlignment="1" applyProtection="1">
      <alignment horizontal="center"/>
    </xf>
    <xf numFmtId="0" fontId="17" fillId="3" borderId="28" xfId="15" applyFont="1" applyFill="1" applyBorder="1" applyAlignment="1" applyProtection="1">
      <alignment horizontal="center" vertical="center"/>
      <protection locked="0"/>
    </xf>
    <xf numFmtId="0" fontId="17" fillId="3" borderId="39" xfId="15" applyFont="1" applyFill="1" applyBorder="1" applyAlignment="1" applyProtection="1">
      <alignment horizontal="center" vertical="center"/>
      <protection locked="0"/>
    </xf>
    <xf numFmtId="0" fontId="4" fillId="0" borderId="53" xfId="15" applyNumberFormat="1" applyFont="1" applyBorder="1" applyAlignment="1" applyProtection="1">
      <alignment horizontal="center" wrapText="1"/>
      <protection locked="0"/>
    </xf>
    <xf numFmtId="0" fontId="4" fillId="0" borderId="66" xfId="15" applyNumberFormat="1" applyFont="1" applyBorder="1" applyAlignment="1" applyProtection="1">
      <alignment horizontal="center" wrapText="1"/>
      <protection locked="0"/>
    </xf>
    <xf numFmtId="0" fontId="4" fillId="0" borderId="67" xfId="15" applyNumberFormat="1" applyFont="1" applyBorder="1" applyAlignment="1" applyProtection="1">
      <alignment horizontal="center" wrapText="1"/>
      <protection locked="0"/>
    </xf>
    <xf numFmtId="0" fontId="4" fillId="0" borderId="68" xfId="15" applyNumberFormat="1" applyFont="1" applyBorder="1" applyAlignment="1" applyProtection="1">
      <alignment horizontal="center" wrapText="1"/>
      <protection locked="0"/>
    </xf>
    <xf numFmtId="0" fontId="4" fillId="0" borderId="59" xfId="15" applyNumberFormat="1" applyFont="1" applyBorder="1" applyAlignment="1" applyProtection="1">
      <alignment horizontal="center" vertical="center"/>
      <protection locked="0"/>
    </xf>
    <xf numFmtId="0" fontId="13" fillId="0" borderId="59" xfId="15" applyNumberFormat="1" applyBorder="1" applyAlignment="1" applyProtection="1">
      <alignment horizontal="center"/>
      <protection locked="0"/>
    </xf>
    <xf numFmtId="0" fontId="14" fillId="0" borderId="59" xfId="15" applyFont="1" applyBorder="1" applyAlignment="1" applyProtection="1">
      <alignment horizontal="center"/>
      <protection locked="0"/>
    </xf>
    <xf numFmtId="0" fontId="17" fillId="0" borderId="33" xfId="15" applyFont="1" applyBorder="1" applyAlignment="1" applyProtection="1">
      <alignment horizontal="center" vertical="center"/>
      <protection locked="0"/>
    </xf>
    <xf numFmtId="0" fontId="17" fillId="0" borderId="33" xfId="15" applyFont="1" applyBorder="1" applyAlignment="1" applyProtection="1">
      <alignment horizontal="center" wrapText="1"/>
      <protection locked="0"/>
    </xf>
    <xf numFmtId="0" fontId="17" fillId="0" borderId="33" xfId="15" applyFont="1" applyBorder="1" applyAlignment="1" applyProtection="1">
      <alignment horizontal="center" vertical="center" wrapText="1"/>
      <protection locked="0"/>
    </xf>
    <xf numFmtId="0" fontId="4" fillId="0" borderId="0" xfId="15" applyNumberFormat="1" applyFont="1" applyBorder="1" applyAlignment="1" applyProtection="1">
      <alignment horizontal="left" vertical="top"/>
      <protection locked="0"/>
    </xf>
    <xf numFmtId="0" fontId="16" fillId="0" borderId="70" xfId="15" applyFont="1" applyBorder="1" applyAlignment="1" applyProtection="1">
      <alignment horizontal="center" vertical="center"/>
      <protection locked="0"/>
    </xf>
    <xf numFmtId="0" fontId="16" fillId="0" borderId="71" xfId="15" applyFont="1" applyBorder="1" applyAlignment="1" applyProtection="1">
      <alignment horizontal="center" vertical="center"/>
      <protection locked="0"/>
    </xf>
    <xf numFmtId="0" fontId="16" fillId="0" borderId="72" xfId="15" applyFont="1" applyBorder="1" applyAlignment="1" applyProtection="1">
      <alignment horizontal="center" vertical="center"/>
      <protection locked="0"/>
    </xf>
    <xf numFmtId="0" fontId="16" fillId="0" borderId="73" xfId="15" applyFont="1" applyBorder="1" applyAlignment="1" applyProtection="1">
      <alignment horizontal="center" vertical="center"/>
      <protection locked="0"/>
    </xf>
    <xf numFmtId="0" fontId="16" fillId="0" borderId="32" xfId="15" applyFont="1" applyBorder="1" applyAlignment="1" applyProtection="1">
      <alignment horizontal="center" vertical="center"/>
      <protection locked="0"/>
    </xf>
    <xf numFmtId="0" fontId="16" fillId="0" borderId="74" xfId="15" applyFont="1" applyBorder="1" applyAlignment="1" applyProtection="1">
      <alignment horizontal="center" vertical="center"/>
      <protection locked="0"/>
    </xf>
    <xf numFmtId="0" fontId="17" fillId="0" borderId="75" xfId="15" applyFont="1" applyBorder="1" applyAlignment="1" applyProtection="1">
      <alignment horizontal="center" vertical="center" wrapText="1"/>
      <protection locked="0"/>
    </xf>
    <xf numFmtId="0" fontId="17" fillId="0" borderId="76" xfId="15" applyFont="1" applyBorder="1" applyAlignment="1" applyProtection="1">
      <alignment horizontal="center" vertical="center" wrapText="1"/>
      <protection locked="0"/>
    </xf>
    <xf numFmtId="164" fontId="14" fillId="0" borderId="77" xfId="15" applyNumberFormat="1" applyFont="1" applyBorder="1" applyAlignment="1" applyProtection="1">
      <alignment horizontal="center" vertical="center" wrapText="1"/>
      <protection locked="0"/>
    </xf>
    <xf numFmtId="164" fontId="14" fillId="0" borderId="78" xfId="15" applyNumberFormat="1" applyFont="1" applyBorder="1" applyAlignment="1" applyProtection="1">
      <alignment horizontal="center" vertical="center" wrapText="1"/>
      <protection locked="0"/>
    </xf>
    <xf numFmtId="0" fontId="16" fillId="0" borderId="0" xfId="15" applyFont="1" applyBorder="1" applyAlignment="1" applyProtection="1">
      <alignment horizontal="center"/>
      <protection locked="0"/>
    </xf>
    <xf numFmtId="0" fontId="17" fillId="0" borderId="53" xfId="15" applyFont="1" applyBorder="1" applyAlignment="1" applyProtection="1">
      <alignment horizontal="center" vertical="center"/>
      <protection locked="0"/>
    </xf>
    <xf numFmtId="0" fontId="14" fillId="0" borderId="64" xfId="15" applyFont="1" applyBorder="1" applyAlignment="1" applyProtection="1">
      <alignment horizontal="center"/>
      <protection locked="0"/>
    </xf>
    <xf numFmtId="0" fontId="17" fillId="0" borderId="69" xfId="15" applyFont="1" applyBorder="1" applyAlignment="1" applyProtection="1">
      <alignment horizontal="center"/>
      <protection locked="0"/>
    </xf>
    <xf numFmtId="0" fontId="17" fillId="0" borderId="60" xfId="15" applyFont="1" applyBorder="1" applyAlignment="1" applyProtection="1">
      <alignment horizontal="center"/>
      <protection locked="0"/>
    </xf>
    <xf numFmtId="0" fontId="14" fillId="0" borderId="34" xfId="15" applyFont="1" applyBorder="1" applyAlignment="1" applyProtection="1">
      <alignment horizontal="center"/>
      <protection locked="0"/>
    </xf>
    <xf numFmtId="0" fontId="14" fillId="0" borderId="45" xfId="15" applyFont="1" applyBorder="1" applyAlignment="1" applyProtection="1">
      <alignment horizontal="center"/>
      <protection locked="0"/>
    </xf>
    <xf numFmtId="0" fontId="14" fillId="0" borderId="36" xfId="15" applyFont="1" applyBorder="1" applyAlignment="1" applyProtection="1">
      <alignment horizontal="center"/>
      <protection locked="0"/>
    </xf>
    <xf numFmtId="0" fontId="14" fillId="0" borderId="0" xfId="15" applyFont="1" applyBorder="1" applyAlignment="1" applyProtection="1">
      <alignment horizontal="center"/>
      <protection locked="0"/>
    </xf>
    <xf numFmtId="0" fontId="14" fillId="0" borderId="37" xfId="15" applyFont="1" applyBorder="1" applyAlignment="1" applyProtection="1">
      <alignment horizontal="center"/>
      <protection locked="0"/>
    </xf>
    <xf numFmtId="0" fontId="14" fillId="0" borderId="58" xfId="15" applyFont="1" applyBorder="1" applyAlignment="1" applyProtection="1">
      <alignment horizontal="center"/>
      <protection locked="0"/>
    </xf>
    <xf numFmtId="0" fontId="14" fillId="0" borderId="61" xfId="15" applyFont="1" applyBorder="1" applyAlignment="1" applyProtection="1">
      <alignment horizontal="center"/>
      <protection locked="0"/>
    </xf>
    <xf numFmtId="0" fontId="17" fillId="0" borderId="34" xfId="15" applyFont="1" applyBorder="1" applyAlignment="1" applyProtection="1">
      <alignment horizontal="center"/>
      <protection locked="0"/>
    </xf>
    <xf numFmtId="0" fontId="14" fillId="0" borderId="65" xfId="15" applyFont="1" applyBorder="1" applyAlignment="1" applyProtection="1">
      <alignment horizontal="center"/>
      <protection locked="0"/>
    </xf>
    <xf numFmtId="0" fontId="17" fillId="0" borderId="60" xfId="15" applyFont="1" applyBorder="1" applyAlignment="1" applyProtection="1">
      <alignment horizontal="center" vertical="center" wrapText="1"/>
      <protection locked="0"/>
    </xf>
    <xf numFmtId="0" fontId="17" fillId="0" borderId="34" xfId="15" applyFont="1" applyBorder="1" applyAlignment="1" applyProtection="1">
      <alignment horizontal="center" vertical="center" wrapText="1"/>
      <protection locked="0"/>
    </xf>
    <xf numFmtId="0" fontId="17" fillId="0" borderId="45" xfId="15" applyFont="1" applyBorder="1" applyAlignment="1" applyProtection="1">
      <alignment horizontal="center" vertical="center" wrapText="1"/>
      <protection locked="0"/>
    </xf>
    <xf numFmtId="0" fontId="17" fillId="0" borderId="58" xfId="15" applyFont="1" applyBorder="1" applyAlignment="1" applyProtection="1">
      <alignment horizontal="center" vertical="center" wrapText="1"/>
      <protection locked="0"/>
    </xf>
    <xf numFmtId="0" fontId="17" fillId="0" borderId="59" xfId="15" applyFont="1" applyBorder="1" applyAlignment="1" applyProtection="1">
      <alignment horizontal="center" vertical="center" wrapText="1"/>
      <protection locked="0"/>
    </xf>
    <xf numFmtId="0" fontId="17" fillId="0" borderId="61" xfId="15" applyFont="1" applyBorder="1" applyAlignment="1" applyProtection="1">
      <alignment horizontal="center" vertical="center" wrapText="1"/>
      <protection locked="0"/>
    </xf>
    <xf numFmtId="0" fontId="3" fillId="0" borderId="79" xfId="15" applyFont="1" applyBorder="1" applyAlignment="1" applyProtection="1">
      <alignment horizontal="center"/>
      <protection locked="0"/>
    </xf>
    <xf numFmtId="0" fontId="3" fillId="0" borderId="80" xfId="15" applyFont="1" applyBorder="1" applyAlignment="1" applyProtection="1">
      <alignment horizontal="center"/>
      <protection locked="0"/>
    </xf>
    <xf numFmtId="0" fontId="3" fillId="0" borderId="35" xfId="15" applyFont="1" applyBorder="1" applyAlignment="1" applyProtection="1">
      <alignment horizontal="center"/>
      <protection locked="0"/>
    </xf>
    <xf numFmtId="2" fontId="14" fillId="2" borderId="81" xfId="15" applyNumberFormat="1" applyFont="1" applyFill="1" applyBorder="1" applyAlignment="1" applyProtection="1">
      <alignment horizontal="center"/>
      <protection locked="0"/>
    </xf>
    <xf numFmtId="2" fontId="14" fillId="2" borderId="82" xfId="15" applyNumberFormat="1" applyFont="1" applyFill="1" applyBorder="1" applyAlignment="1" applyProtection="1">
      <alignment horizontal="center"/>
      <protection locked="0"/>
    </xf>
    <xf numFmtId="2" fontId="3" fillId="0" borderId="35" xfId="15" applyNumberFormat="1" applyFont="1" applyBorder="1" applyAlignment="1" applyProtection="1">
      <alignment horizontal="center"/>
    </xf>
    <xf numFmtId="168" fontId="17" fillId="0" borderId="81" xfId="15" applyNumberFormat="1" applyFont="1" applyBorder="1" applyAlignment="1" applyProtection="1">
      <alignment horizontal="center"/>
    </xf>
    <xf numFmtId="168" fontId="17" fillId="0" borderId="82" xfId="15" applyNumberFormat="1" applyFont="1" applyBorder="1" applyAlignment="1" applyProtection="1">
      <alignment horizontal="center"/>
    </xf>
    <xf numFmtId="4" fontId="17" fillId="2" borderId="83" xfId="15" applyNumberFormat="1" applyFont="1" applyFill="1" applyBorder="1" applyAlignment="1" applyProtection="1">
      <alignment horizontal="center"/>
    </xf>
    <xf numFmtId="169" fontId="17" fillId="2" borderId="81" xfId="15" applyNumberFormat="1" applyFont="1" applyFill="1" applyBorder="1" applyAlignment="1" applyProtection="1">
      <alignment horizontal="center"/>
    </xf>
    <xf numFmtId="169" fontId="17" fillId="2" borderId="84" xfId="15" applyNumberFormat="1" applyFont="1" applyFill="1" applyBorder="1" applyAlignment="1" applyProtection="1">
      <alignment horizontal="center"/>
    </xf>
    <xf numFmtId="169" fontId="17" fillId="2" borderId="85" xfId="15" applyNumberFormat="1" applyFont="1" applyFill="1" applyBorder="1" applyAlignment="1" applyProtection="1">
      <alignment horizontal="center"/>
    </xf>
    <xf numFmtId="0" fontId="19" fillId="0" borderId="0" xfId="15" applyFont="1" applyBorder="1" applyAlignment="1" applyProtection="1">
      <alignment horizontal="center"/>
      <protection locked="0"/>
    </xf>
    <xf numFmtId="0" fontId="19" fillId="0" borderId="37" xfId="15" applyFont="1" applyBorder="1" applyAlignment="1" applyProtection="1">
      <alignment horizontal="center"/>
      <protection locked="0"/>
    </xf>
    <xf numFmtId="0" fontId="25" fillId="0" borderId="86" xfId="15" applyFont="1" applyBorder="1" applyAlignment="1" applyProtection="1">
      <alignment horizontal="center" vertical="center"/>
      <protection locked="0"/>
    </xf>
    <xf numFmtId="0" fontId="25" fillId="0" borderId="84" xfId="15" applyFont="1" applyBorder="1" applyAlignment="1" applyProtection="1">
      <alignment horizontal="center" vertical="center"/>
      <protection locked="0"/>
    </xf>
    <xf numFmtId="0" fontId="25" fillId="0" borderId="87" xfId="15" applyFont="1" applyBorder="1" applyAlignment="1" applyProtection="1">
      <alignment horizontal="center" vertical="center"/>
      <protection locked="0"/>
    </xf>
    <xf numFmtId="0" fontId="17" fillId="0" borderId="84" xfId="15" applyFont="1" applyBorder="1" applyAlignment="1" applyProtection="1">
      <alignment horizontal="center" vertical="center"/>
      <protection locked="0"/>
    </xf>
    <xf numFmtId="0" fontId="17" fillId="0" borderId="87" xfId="15" applyFont="1" applyBorder="1" applyAlignment="1" applyProtection="1">
      <alignment horizontal="center" vertical="center"/>
      <protection locked="0"/>
    </xf>
    <xf numFmtId="0" fontId="25" fillId="0" borderId="88" xfId="15" applyFont="1" applyBorder="1" applyAlignment="1" applyProtection="1">
      <alignment horizontal="center" vertical="center"/>
      <protection locked="0"/>
    </xf>
    <xf numFmtId="0" fontId="25" fillId="0" borderId="89" xfId="15" applyFont="1" applyBorder="1" applyAlignment="1" applyProtection="1">
      <alignment horizontal="center" vertical="center"/>
      <protection locked="0"/>
    </xf>
    <xf numFmtId="0" fontId="25" fillId="0" borderId="90" xfId="15" applyFont="1" applyBorder="1" applyAlignment="1" applyProtection="1">
      <alignment horizontal="center" vertical="center"/>
      <protection locked="0"/>
    </xf>
    <xf numFmtId="0" fontId="17" fillId="0" borderId="89" xfId="15" applyFont="1" applyBorder="1" applyAlignment="1" applyProtection="1">
      <alignment horizontal="center" vertical="center"/>
      <protection locked="0"/>
    </xf>
    <xf numFmtId="0" fontId="17" fillId="0" borderId="90" xfId="15" applyFont="1" applyBorder="1" applyAlignment="1" applyProtection="1">
      <alignment horizontal="center" vertical="center"/>
      <protection locked="0"/>
    </xf>
    <xf numFmtId="0" fontId="17" fillId="0" borderId="36" xfId="15" applyFont="1" applyBorder="1" applyAlignment="1" applyProtection="1">
      <alignment horizontal="center" vertical="center" wrapText="1"/>
      <protection locked="0"/>
    </xf>
    <xf numFmtId="0" fontId="17" fillId="0" borderId="0" xfId="15" applyFont="1" applyBorder="1" applyAlignment="1" applyProtection="1">
      <alignment horizontal="center" vertical="center" wrapText="1"/>
      <protection locked="0"/>
    </xf>
    <xf numFmtId="0" fontId="17" fillId="0" borderId="36" xfId="15" applyFont="1" applyBorder="1" applyAlignment="1" applyProtection="1">
      <alignment horizontal="center" wrapText="1"/>
      <protection locked="0"/>
    </xf>
    <xf numFmtId="0" fontId="17" fillId="0" borderId="0" xfId="15" applyFont="1" applyBorder="1" applyAlignment="1" applyProtection="1">
      <alignment horizontal="center" wrapText="1"/>
      <protection locked="0"/>
    </xf>
    <xf numFmtId="0" fontId="17" fillId="0" borderId="44" xfId="15" applyFont="1" applyBorder="1" applyAlignment="1" applyProtection="1">
      <alignment horizontal="center" wrapText="1"/>
      <protection locked="0"/>
    </xf>
    <xf numFmtId="0" fontId="17" fillId="0" borderId="40" xfId="15" applyFont="1" applyBorder="1" applyAlignment="1" applyProtection="1">
      <alignment horizontal="center" wrapText="1"/>
      <protection locked="0"/>
    </xf>
    <xf numFmtId="0" fontId="17" fillId="0" borderId="0" xfId="15" applyFont="1" applyBorder="1" applyAlignment="1" applyProtection="1">
      <alignment horizontal="center"/>
      <protection locked="0"/>
    </xf>
    <xf numFmtId="0" fontId="35" fillId="0" borderId="0" xfId="15" applyFont="1" applyBorder="1" applyAlignment="1" applyProtection="1">
      <alignment horizontal="center"/>
      <protection locked="0"/>
    </xf>
    <xf numFmtId="0" fontId="17" fillId="3" borderId="131" xfId="15" applyFont="1" applyFill="1" applyBorder="1" applyAlignment="1" applyProtection="1">
      <alignment horizontal="center"/>
      <protection locked="0"/>
    </xf>
    <xf numFmtId="0" fontId="17" fillId="3" borderId="132" xfId="15" applyFont="1" applyFill="1" applyBorder="1" applyAlignment="1" applyProtection="1">
      <alignment horizontal="center"/>
      <protection locked="0"/>
    </xf>
    <xf numFmtId="0" fontId="17" fillId="3" borderId="133" xfId="15" applyFont="1" applyFill="1" applyBorder="1" applyAlignment="1" applyProtection="1">
      <alignment horizontal="center"/>
      <protection locked="0"/>
    </xf>
    <xf numFmtId="0" fontId="17" fillId="3" borderId="53" xfId="15" applyFont="1" applyFill="1" applyBorder="1" applyAlignment="1" applyProtection="1">
      <alignment horizontal="center" vertical="center"/>
      <protection locked="0"/>
    </xf>
    <xf numFmtId="2" fontId="14" fillId="2" borderId="91" xfId="15" applyNumberFormat="1" applyFont="1" applyFill="1" applyBorder="1" applyAlignment="1" applyProtection="1">
      <alignment horizontal="center"/>
      <protection locked="0"/>
    </xf>
    <xf numFmtId="2" fontId="14" fillId="2" borderId="92" xfId="15" applyNumberFormat="1" applyFont="1" applyFill="1" applyBorder="1" applyAlignment="1" applyProtection="1">
      <alignment horizontal="center"/>
      <protection locked="0"/>
    </xf>
    <xf numFmtId="0" fontId="17" fillId="0" borderId="79" xfId="15" applyFont="1" applyBorder="1" applyAlignment="1" applyProtection="1">
      <alignment horizontal="center"/>
      <protection locked="0"/>
    </xf>
    <xf numFmtId="0" fontId="17" fillId="0" borderId="80" xfId="15" applyFont="1" applyBorder="1" applyAlignment="1" applyProtection="1">
      <alignment horizontal="center"/>
      <protection locked="0"/>
    </xf>
    <xf numFmtId="0" fontId="17" fillId="0" borderId="35" xfId="15" applyFont="1" applyBorder="1" applyAlignment="1" applyProtection="1">
      <alignment horizontal="center"/>
      <protection locked="0"/>
    </xf>
    <xf numFmtId="4" fontId="3" fillId="2" borderId="83" xfId="15" applyNumberFormat="1" applyFont="1" applyFill="1" applyBorder="1" applyAlignment="1" applyProtection="1">
      <alignment horizontal="center"/>
    </xf>
    <xf numFmtId="169" fontId="3" fillId="2" borderId="81" xfId="15" applyNumberFormat="1" applyFont="1" applyFill="1" applyBorder="1" applyAlignment="1" applyProtection="1">
      <alignment horizontal="center"/>
    </xf>
    <xf numFmtId="169" fontId="3" fillId="2" borderId="84" xfId="15" applyNumberFormat="1" applyFont="1" applyFill="1" applyBorder="1" applyAlignment="1" applyProtection="1">
      <alignment horizontal="center"/>
    </xf>
    <xf numFmtId="169" fontId="3" fillId="2" borderId="85" xfId="15" applyNumberFormat="1" applyFont="1" applyFill="1" applyBorder="1" applyAlignment="1" applyProtection="1">
      <alignment horizontal="center"/>
    </xf>
    <xf numFmtId="0" fontId="17" fillId="0" borderId="93" xfId="15" applyFont="1" applyBorder="1" applyAlignment="1" applyProtection="1">
      <alignment horizontal="center"/>
      <protection locked="0"/>
    </xf>
    <xf numFmtId="0" fontId="17" fillId="0" borderId="64" xfId="15" applyFont="1" applyBorder="1" applyAlignment="1" applyProtection="1">
      <alignment horizontal="center"/>
      <protection locked="0"/>
    </xf>
    <xf numFmtId="0" fontId="17" fillId="0" borderId="94" xfId="15" applyFont="1" applyBorder="1" applyAlignment="1" applyProtection="1">
      <alignment horizontal="center"/>
      <protection locked="0"/>
    </xf>
    <xf numFmtId="2" fontId="17" fillId="0" borderId="95" xfId="15" applyNumberFormat="1" applyFont="1" applyBorder="1" applyAlignment="1" applyProtection="1">
      <alignment horizontal="center"/>
    </xf>
    <xf numFmtId="2" fontId="17" fillId="0" borderId="64" xfId="15" applyNumberFormat="1" applyFont="1" applyBorder="1" applyAlignment="1" applyProtection="1">
      <alignment horizontal="center"/>
    </xf>
    <xf numFmtId="2" fontId="17" fillId="0" borderId="94" xfId="15" applyNumberFormat="1" applyFont="1" applyBorder="1" applyAlignment="1" applyProtection="1">
      <alignment horizontal="center"/>
    </xf>
    <xf numFmtId="4" fontId="17" fillId="2" borderId="95" xfId="15" applyNumberFormat="1" applyFont="1" applyFill="1" applyBorder="1" applyAlignment="1" applyProtection="1">
      <alignment horizontal="center"/>
    </xf>
    <xf numFmtId="4" fontId="17" fillId="2" borderId="94" xfId="15" applyNumberFormat="1" applyFont="1" applyFill="1" applyBorder="1" applyAlignment="1" applyProtection="1">
      <alignment horizontal="center"/>
    </xf>
    <xf numFmtId="169" fontId="17" fillId="2" borderId="91" xfId="15" applyNumberFormat="1" applyFont="1" applyFill="1" applyBorder="1" applyAlignment="1" applyProtection="1">
      <alignment horizontal="center"/>
    </xf>
    <xf numFmtId="169" fontId="17" fillId="2" borderId="96" xfId="15" applyNumberFormat="1" applyFont="1" applyFill="1" applyBorder="1" applyAlignment="1" applyProtection="1">
      <alignment horizontal="center"/>
    </xf>
    <xf numFmtId="169" fontId="17" fillId="2" borderId="97" xfId="15" applyNumberFormat="1" applyFont="1" applyFill="1" applyBorder="1" applyAlignment="1" applyProtection="1">
      <alignment horizontal="center"/>
    </xf>
    <xf numFmtId="2" fontId="17" fillId="0" borderId="35" xfId="15" applyNumberFormat="1" applyFont="1" applyBorder="1" applyAlignment="1" applyProtection="1">
      <alignment horizontal="center"/>
    </xf>
    <xf numFmtId="170" fontId="17" fillId="0" borderId="33" xfId="15" applyNumberFormat="1" applyFont="1" applyBorder="1" applyAlignment="1" applyProtection="1">
      <alignment horizontal="center" vertical="center"/>
      <protection locked="0"/>
    </xf>
    <xf numFmtId="0" fontId="17" fillId="3" borderId="113" xfId="15" applyFont="1" applyFill="1" applyBorder="1" applyAlignment="1" applyProtection="1">
      <alignment horizontal="center" vertical="center" wrapText="1"/>
      <protection locked="0"/>
    </xf>
    <xf numFmtId="0" fontId="17" fillId="3" borderId="114" xfId="15" applyFont="1" applyFill="1" applyBorder="1" applyAlignment="1" applyProtection="1">
      <alignment horizontal="center" vertical="center" wrapText="1"/>
      <protection locked="0"/>
    </xf>
    <xf numFmtId="0" fontId="17" fillId="3" borderId="115" xfId="15" applyFont="1" applyFill="1" applyBorder="1" applyAlignment="1" applyProtection="1">
      <alignment horizontal="center" vertical="center" wrapText="1"/>
      <protection locked="0"/>
    </xf>
    <xf numFmtId="0" fontId="17" fillId="3" borderId="98" xfId="15" applyFont="1" applyFill="1" applyBorder="1" applyAlignment="1" applyProtection="1">
      <alignment horizontal="center" vertical="center" wrapText="1"/>
      <protection locked="0"/>
    </xf>
    <xf numFmtId="0" fontId="17" fillId="3" borderId="19" xfId="15" applyFont="1" applyFill="1" applyBorder="1" applyAlignment="1" applyProtection="1">
      <alignment horizontal="center" vertical="center" wrapText="1"/>
      <protection locked="0"/>
    </xf>
    <xf numFmtId="0" fontId="17" fillId="3" borderId="116" xfId="15" applyFont="1" applyFill="1" applyBorder="1" applyAlignment="1" applyProtection="1">
      <alignment horizontal="center" vertical="center" wrapText="1"/>
      <protection locked="0"/>
    </xf>
    <xf numFmtId="0" fontId="17" fillId="3" borderId="100" xfId="15" applyFont="1" applyFill="1" applyBorder="1" applyAlignment="1" applyProtection="1">
      <alignment horizontal="center" vertical="center" wrapText="1"/>
      <protection locked="0"/>
    </xf>
    <xf numFmtId="0" fontId="17" fillId="3" borderId="101" xfId="15" applyFont="1" applyFill="1" applyBorder="1" applyAlignment="1" applyProtection="1">
      <alignment horizontal="center" vertical="center" wrapText="1"/>
      <protection locked="0"/>
    </xf>
    <xf numFmtId="0" fontId="17" fillId="3" borderId="104" xfId="15" applyFont="1" applyFill="1" applyBorder="1" applyAlignment="1" applyProtection="1">
      <alignment horizontal="center" vertical="center" wrapText="1"/>
      <protection locked="0"/>
    </xf>
    <xf numFmtId="0" fontId="17" fillId="3" borderId="117" xfId="15" applyFont="1" applyFill="1" applyBorder="1" applyAlignment="1" applyProtection="1">
      <alignment horizontal="center" vertical="center" wrapText="1"/>
      <protection locked="0"/>
    </xf>
    <xf numFmtId="0" fontId="17" fillId="3" borderId="105" xfId="15" applyFont="1" applyFill="1" applyBorder="1" applyAlignment="1" applyProtection="1">
      <alignment horizontal="center" vertical="center" wrapText="1"/>
      <protection locked="0"/>
    </xf>
    <xf numFmtId="0" fontId="17" fillId="3" borderId="99" xfId="15" applyFont="1" applyFill="1" applyBorder="1" applyAlignment="1" applyProtection="1">
      <alignment horizontal="center" vertical="center" wrapText="1"/>
      <protection locked="0"/>
    </xf>
    <xf numFmtId="0" fontId="17" fillId="3" borderId="102" xfId="15" applyFont="1" applyFill="1" applyBorder="1" applyAlignment="1" applyProtection="1">
      <alignment horizontal="center" vertical="center" wrapText="1"/>
      <protection locked="0"/>
    </xf>
    <xf numFmtId="0" fontId="17" fillId="3" borderId="103" xfId="15" applyFont="1" applyFill="1" applyBorder="1" applyAlignment="1" applyProtection="1">
      <alignment horizontal="center" vertical="center" wrapText="1"/>
      <protection locked="0"/>
    </xf>
    <xf numFmtId="0" fontId="17" fillId="0" borderId="106" xfId="15" applyFont="1" applyBorder="1" applyAlignment="1" applyProtection="1">
      <alignment horizontal="center"/>
      <protection locked="0"/>
    </xf>
    <xf numFmtId="0" fontId="17" fillId="0" borderId="84" xfId="15" applyFont="1" applyBorder="1" applyAlignment="1" applyProtection="1">
      <alignment horizontal="center"/>
      <protection locked="0"/>
    </xf>
    <xf numFmtId="0" fontId="17" fillId="0" borderId="82" xfId="15" applyFont="1" applyBorder="1" applyAlignment="1" applyProtection="1">
      <alignment horizontal="center"/>
      <protection locked="0"/>
    </xf>
    <xf numFmtId="2" fontId="17" fillId="0" borderId="81" xfId="15" applyNumberFormat="1" applyFont="1" applyBorder="1" applyAlignment="1" applyProtection="1">
      <alignment horizontal="center"/>
    </xf>
    <xf numFmtId="2" fontId="17" fillId="0" borderId="84" xfId="15" applyNumberFormat="1" applyFont="1" applyBorder="1" applyAlignment="1" applyProtection="1">
      <alignment horizontal="center"/>
    </xf>
    <xf numFmtId="2" fontId="17" fillId="0" borderId="82" xfId="15" applyNumberFormat="1" applyFont="1" applyBorder="1" applyAlignment="1" applyProtection="1">
      <alignment horizontal="center"/>
    </xf>
    <xf numFmtId="4" fontId="17" fillId="2" borderId="81" xfId="15" applyNumberFormat="1" applyFont="1" applyFill="1" applyBorder="1" applyAlignment="1" applyProtection="1">
      <alignment horizontal="center"/>
    </xf>
    <xf numFmtId="4" fontId="17" fillId="2" borderId="82" xfId="15" applyNumberFormat="1" applyFont="1" applyFill="1" applyBorder="1" applyAlignment="1" applyProtection="1">
      <alignment horizontal="center"/>
    </xf>
    <xf numFmtId="0" fontId="17" fillId="0" borderId="112" xfId="15" applyFont="1" applyBorder="1" applyAlignment="1" applyProtection="1">
      <alignment horizontal="center" vertical="center"/>
      <protection locked="0"/>
    </xf>
    <xf numFmtId="0" fontId="17" fillId="0" borderId="65" xfId="15" applyFont="1" applyBorder="1" applyAlignment="1" applyProtection="1">
      <alignment horizontal="center" vertical="center"/>
      <protection locked="0"/>
    </xf>
    <xf numFmtId="0" fontId="27" fillId="0" borderId="63" xfId="15" applyFont="1" applyBorder="1" applyAlignment="1" applyProtection="1">
      <alignment horizontal="center"/>
      <protection locked="0"/>
    </xf>
    <xf numFmtId="0" fontId="27" fillId="0" borderId="65" xfId="15" applyFont="1" applyBorder="1" applyAlignment="1" applyProtection="1">
      <alignment horizontal="center"/>
      <protection locked="0"/>
    </xf>
    <xf numFmtId="171" fontId="17" fillId="0" borderId="33" xfId="15" applyNumberFormat="1" applyFont="1" applyBorder="1" applyAlignment="1" applyProtection="1">
      <alignment horizontal="center" vertical="center"/>
      <protection locked="0"/>
    </xf>
    <xf numFmtId="0" fontId="16" fillId="0" borderId="0" xfId="15" applyFont="1" applyBorder="1" applyAlignment="1" applyProtection="1">
      <alignment horizontal="right"/>
      <protection locked="0"/>
    </xf>
    <xf numFmtId="0" fontId="19" fillId="0" borderId="59" xfId="15" applyFont="1" applyBorder="1" applyAlignment="1" applyProtection="1">
      <alignment horizontal="center"/>
      <protection locked="0"/>
    </xf>
    <xf numFmtId="0" fontId="19" fillId="0" borderId="61" xfId="15" applyFont="1" applyBorder="1" applyAlignment="1" applyProtection="1">
      <alignment horizontal="center"/>
      <protection locked="0"/>
    </xf>
    <xf numFmtId="0" fontId="16" fillId="0" borderId="59" xfId="15" applyFont="1" applyBorder="1" applyAlignment="1" applyProtection="1">
      <alignment horizontal="center"/>
      <protection locked="0"/>
    </xf>
    <xf numFmtId="0" fontId="17" fillId="0" borderId="118" xfId="15" applyFont="1" applyBorder="1" applyAlignment="1" applyProtection="1">
      <alignment horizontal="center" vertical="center"/>
      <protection locked="0"/>
    </xf>
    <xf numFmtId="0" fontId="17" fillId="0" borderId="73" xfId="15" applyFont="1" applyBorder="1" applyAlignment="1" applyProtection="1">
      <alignment horizontal="center" vertical="center"/>
      <protection locked="0"/>
    </xf>
    <xf numFmtId="0" fontId="17" fillId="0" borderId="32" xfId="15" applyFont="1" applyBorder="1" applyAlignment="1" applyProtection="1">
      <alignment horizontal="center" vertical="center"/>
      <protection locked="0"/>
    </xf>
    <xf numFmtId="2" fontId="22" fillId="0" borderId="111" xfId="15" applyNumberFormat="1" applyFont="1" applyBorder="1" applyAlignment="1" applyProtection="1">
      <alignment horizontal="center" vertical="center"/>
    </xf>
    <xf numFmtId="2" fontId="22" fillId="0" borderId="73" xfId="15" applyNumberFormat="1" applyFont="1" applyBorder="1" applyAlignment="1" applyProtection="1">
      <alignment horizontal="center" vertical="center"/>
    </xf>
    <xf numFmtId="0" fontId="17" fillId="0" borderId="111" xfId="15" applyFont="1" applyBorder="1" applyAlignment="1" applyProtection="1">
      <alignment horizontal="center" vertical="center" wrapText="1"/>
      <protection locked="0"/>
    </xf>
    <xf numFmtId="0" fontId="17" fillId="0" borderId="73" xfId="15" applyFont="1" applyBorder="1" applyAlignment="1" applyProtection="1">
      <alignment horizontal="center" vertical="center" wrapText="1"/>
      <protection locked="0"/>
    </xf>
    <xf numFmtId="2" fontId="17" fillId="0" borderId="111" xfId="15" applyNumberFormat="1" applyFont="1" applyBorder="1" applyAlignment="1" applyProtection="1">
      <alignment horizontal="center" vertical="center" wrapText="1"/>
    </xf>
    <xf numFmtId="2" fontId="17" fillId="0" borderId="73" xfId="15" applyNumberFormat="1" applyFont="1" applyBorder="1" applyAlignment="1" applyProtection="1">
      <alignment horizontal="center" vertical="center" wrapText="1"/>
    </xf>
    <xf numFmtId="0" fontId="17" fillId="0" borderId="20" xfId="15" applyFont="1" applyBorder="1" applyAlignment="1" applyProtection="1">
      <alignment horizontal="center"/>
      <protection locked="0"/>
    </xf>
    <xf numFmtId="0" fontId="17" fillId="0" borderId="21" xfId="15" applyFont="1" applyBorder="1" applyAlignment="1" applyProtection="1">
      <alignment horizontal="center"/>
      <protection locked="0"/>
    </xf>
    <xf numFmtId="0" fontId="17" fillId="0" borderId="22" xfId="15" applyFont="1" applyBorder="1" applyAlignment="1" applyProtection="1">
      <alignment horizontal="center"/>
      <protection locked="0"/>
    </xf>
    <xf numFmtId="0" fontId="17" fillId="0" borderId="119" xfId="15" applyFont="1" applyBorder="1" applyAlignment="1" applyProtection="1">
      <alignment horizontal="center" vertical="center" wrapText="1"/>
      <protection locked="0"/>
    </xf>
    <xf numFmtId="0" fontId="17" fillId="0" borderId="120" xfId="15" applyFont="1" applyBorder="1" applyAlignment="1" applyProtection="1">
      <alignment horizontal="center" vertical="center" wrapText="1"/>
      <protection locked="0"/>
    </xf>
    <xf numFmtId="0" fontId="17" fillId="0" borderId="30" xfId="15" applyFont="1" applyBorder="1" applyAlignment="1" applyProtection="1">
      <alignment horizontal="center" vertical="center" wrapText="1"/>
      <protection locked="0"/>
    </xf>
    <xf numFmtId="0" fontId="19" fillId="2" borderId="121" xfId="15" applyFont="1" applyFill="1" applyBorder="1" applyAlignment="1" applyProtection="1">
      <alignment horizontal="center" vertical="center"/>
      <protection locked="0"/>
    </xf>
    <xf numFmtId="0" fontId="19" fillId="2" borderId="120" xfId="15" applyFont="1" applyFill="1" applyBorder="1" applyAlignment="1" applyProtection="1">
      <alignment horizontal="center" vertical="center"/>
      <protection locked="0"/>
    </xf>
    <xf numFmtId="0" fontId="17" fillId="0" borderId="30" xfId="15" applyFont="1" applyBorder="1" applyAlignment="1" applyProtection="1">
      <alignment horizontal="center" vertical="center"/>
      <protection locked="0"/>
    </xf>
    <xf numFmtId="0" fontId="17" fillId="0" borderId="121" xfId="15" applyFont="1" applyBorder="1" applyAlignment="1" applyProtection="1">
      <alignment horizontal="center" vertical="center" wrapText="1"/>
      <protection locked="0"/>
    </xf>
    <xf numFmtId="0" fontId="17" fillId="0" borderId="122" xfId="15" applyFont="1" applyBorder="1" applyAlignment="1" applyProtection="1">
      <alignment horizontal="center" vertical="center" wrapText="1"/>
      <protection locked="0"/>
    </xf>
    <xf numFmtId="0" fontId="17" fillId="2" borderId="121" xfId="15" applyFont="1" applyFill="1" applyBorder="1" applyAlignment="1" applyProtection="1">
      <alignment horizontal="center" vertical="center"/>
      <protection locked="0"/>
    </xf>
    <xf numFmtId="0" fontId="17" fillId="2" borderId="120" xfId="15" applyFont="1" applyFill="1" applyBorder="1" applyAlignment="1" applyProtection="1">
      <alignment horizontal="center" vertical="center"/>
      <protection locked="0"/>
    </xf>
    <xf numFmtId="2" fontId="19" fillId="0" borderId="23" xfId="15" applyNumberFormat="1" applyFont="1" applyBorder="1" applyAlignment="1" applyProtection="1">
      <alignment horizontal="center" vertical="center"/>
      <protection locked="0"/>
    </xf>
    <xf numFmtId="2" fontId="19" fillId="0" borderId="19" xfId="15" applyNumberFormat="1" applyFont="1" applyBorder="1" applyAlignment="1" applyProtection="1">
      <alignment horizontal="center" vertical="center"/>
      <protection locked="0"/>
    </xf>
    <xf numFmtId="2" fontId="19" fillId="0" borderId="24" xfId="15" applyNumberFormat="1" applyFont="1" applyBorder="1" applyAlignment="1" applyProtection="1">
      <alignment horizontal="center" vertical="center"/>
      <protection locked="0"/>
    </xf>
    <xf numFmtId="2" fontId="19" fillId="0" borderId="12" xfId="15" applyNumberFormat="1" applyFont="1" applyBorder="1" applyAlignment="1" applyProtection="1">
      <alignment horizontal="center" vertical="center"/>
      <protection locked="0"/>
    </xf>
    <xf numFmtId="2" fontId="19" fillId="0" borderId="0" xfId="15" applyNumberFormat="1" applyFont="1" applyBorder="1" applyAlignment="1" applyProtection="1">
      <alignment horizontal="center" vertical="center"/>
      <protection locked="0"/>
    </xf>
    <xf numFmtId="2" fontId="19" fillId="0" borderId="13" xfId="15" applyNumberFormat="1" applyFont="1" applyBorder="1" applyAlignment="1" applyProtection="1">
      <alignment horizontal="center" vertical="center"/>
      <protection locked="0"/>
    </xf>
    <xf numFmtId="2" fontId="19" fillId="0" borderId="15" xfId="15" applyNumberFormat="1" applyFont="1" applyBorder="1" applyAlignment="1" applyProtection="1">
      <alignment horizontal="center" vertical="center"/>
      <protection locked="0"/>
    </xf>
    <xf numFmtId="2" fontId="19" fillId="0" borderId="16" xfId="15" applyNumberFormat="1" applyFont="1" applyBorder="1" applyAlignment="1" applyProtection="1">
      <alignment horizontal="center" vertical="center"/>
      <protection locked="0"/>
    </xf>
    <xf numFmtId="2" fontId="19" fillId="0" borderId="17" xfId="15" applyNumberFormat="1" applyFont="1" applyBorder="1" applyAlignment="1" applyProtection="1">
      <alignment horizontal="center" vertical="center"/>
      <protection locked="0"/>
    </xf>
    <xf numFmtId="0" fontId="16" fillId="0" borderId="37" xfId="15" applyFont="1" applyBorder="1" applyAlignment="1" applyProtection="1">
      <alignment horizontal="center"/>
      <protection locked="0"/>
    </xf>
    <xf numFmtId="164" fontId="16" fillId="0" borderId="0" xfId="15" applyNumberFormat="1" applyFont="1" applyBorder="1" applyAlignment="1" applyProtection="1">
      <alignment horizontal="center"/>
      <protection locked="0"/>
    </xf>
    <xf numFmtId="164" fontId="16" fillId="0" borderId="37" xfId="15" applyNumberFormat="1" applyFont="1" applyBorder="1" applyAlignment="1" applyProtection="1">
      <alignment horizontal="center"/>
      <protection locked="0"/>
    </xf>
    <xf numFmtId="0" fontId="17" fillId="0" borderId="107" xfId="15" applyFont="1" applyBorder="1" applyAlignment="1" applyProtection="1">
      <alignment horizontal="center" vertical="center" wrapText="1"/>
      <protection locked="0"/>
    </xf>
    <xf numFmtId="0" fontId="17" fillId="0" borderId="108" xfId="15" applyFont="1" applyBorder="1" applyAlignment="1" applyProtection="1">
      <alignment horizontal="center" vertical="center" wrapText="1"/>
      <protection locked="0"/>
    </xf>
    <xf numFmtId="0" fontId="17" fillId="0" borderId="52" xfId="15" applyFont="1" applyBorder="1" applyAlignment="1" applyProtection="1">
      <alignment horizontal="center" vertical="center" wrapText="1"/>
      <protection locked="0"/>
    </xf>
    <xf numFmtId="2" fontId="17" fillId="0" borderId="109" xfId="15" applyNumberFormat="1" applyFont="1" applyBorder="1" applyAlignment="1" applyProtection="1">
      <alignment horizontal="center" vertical="center"/>
    </xf>
    <xf numFmtId="2" fontId="17" fillId="0" borderId="108" xfId="15" applyNumberFormat="1" applyFont="1" applyBorder="1" applyAlignment="1" applyProtection="1">
      <alignment horizontal="center" vertical="center"/>
    </xf>
    <xf numFmtId="0" fontId="17" fillId="0" borderId="109" xfId="15" applyFont="1" applyBorder="1" applyAlignment="1" applyProtection="1">
      <alignment horizontal="center" vertical="center" wrapText="1"/>
      <protection locked="0"/>
    </xf>
    <xf numFmtId="0" fontId="17" fillId="0" borderId="110" xfId="15" applyFont="1" applyBorder="1" applyAlignment="1" applyProtection="1">
      <alignment horizontal="center" vertical="center" wrapText="1"/>
      <protection locked="0"/>
    </xf>
    <xf numFmtId="0" fontId="16" fillId="0" borderId="28" xfId="15" applyFont="1" applyBorder="1" applyAlignment="1" applyProtection="1">
      <alignment horizontal="center"/>
      <protection locked="0"/>
    </xf>
    <xf numFmtId="0" fontId="18" fillId="0" borderId="123" xfId="15" applyFont="1" applyBorder="1" applyAlignment="1" applyProtection="1">
      <alignment horizontal="center"/>
      <protection locked="0"/>
    </xf>
    <xf numFmtId="0" fontId="18" fillId="0" borderId="124" xfId="15" applyFont="1" applyBorder="1" applyAlignment="1" applyProtection="1">
      <alignment horizontal="center"/>
      <protection locked="0"/>
    </xf>
    <xf numFmtId="0" fontId="16" fillId="0" borderId="36" xfId="15" applyFont="1" applyBorder="1" applyAlignment="1" applyProtection="1">
      <alignment horizontal="left"/>
      <protection locked="0"/>
    </xf>
    <xf numFmtId="0" fontId="16" fillId="0" borderId="0" xfId="15" applyFont="1" applyBorder="1" applyAlignment="1" applyProtection="1">
      <alignment horizontal="left"/>
      <protection locked="0"/>
    </xf>
    <xf numFmtId="0" fontId="14" fillId="0" borderId="125" xfId="15" applyFont="1" applyBorder="1" applyAlignment="1" applyProtection="1">
      <alignment horizontal="center"/>
      <protection locked="0"/>
    </xf>
    <xf numFmtId="0" fontId="14" fillId="0" borderId="126" xfId="15" applyFont="1" applyBorder="1" applyAlignment="1" applyProtection="1">
      <alignment horizontal="center"/>
      <protection locked="0"/>
    </xf>
    <xf numFmtId="0" fontId="14" fillId="0" borderId="127" xfId="15" applyFont="1" applyBorder="1" applyAlignment="1" applyProtection="1">
      <alignment horizontal="center"/>
      <protection locked="0"/>
    </xf>
    <xf numFmtId="0" fontId="14" fillId="0" borderId="128" xfId="15" applyFont="1" applyBorder="1" applyAlignment="1" applyProtection="1">
      <alignment horizontal="center"/>
      <protection locked="0"/>
    </xf>
    <xf numFmtId="0" fontId="14" fillId="0" borderId="129" xfId="15" applyFont="1" applyBorder="1" applyAlignment="1" applyProtection="1">
      <alignment horizontal="center"/>
      <protection locked="0"/>
    </xf>
    <xf numFmtId="0" fontId="14" fillId="0" borderId="130" xfId="15" applyFont="1" applyBorder="1" applyAlignment="1" applyProtection="1">
      <alignment horizontal="center"/>
      <protection locked="0"/>
    </xf>
    <xf numFmtId="0" fontId="15" fillId="0" borderId="137" xfId="15" applyFont="1" applyBorder="1" applyAlignment="1" applyProtection="1">
      <alignment horizontal="center" wrapText="1"/>
      <protection locked="0"/>
    </xf>
    <xf numFmtId="0" fontId="15" fillId="0" borderId="34" xfId="15" applyFont="1" applyBorder="1" applyAlignment="1" applyProtection="1">
      <alignment horizontal="center" wrapText="1"/>
      <protection locked="0"/>
    </xf>
    <xf numFmtId="0" fontId="15" fillId="0" borderId="138" xfId="15" applyFont="1" applyBorder="1" applyAlignment="1" applyProtection="1">
      <alignment horizontal="center" wrapText="1"/>
      <protection locked="0"/>
    </xf>
    <xf numFmtId="0" fontId="15" fillId="0" borderId="44" xfId="15" applyFont="1" applyBorder="1" applyAlignment="1" applyProtection="1">
      <alignment horizontal="center" wrapText="1"/>
      <protection locked="0"/>
    </xf>
    <xf numFmtId="0" fontId="15" fillId="0" borderId="0" xfId="15" applyFont="1" applyBorder="1" applyAlignment="1" applyProtection="1">
      <alignment horizontal="center" wrapText="1"/>
      <protection locked="0"/>
    </xf>
    <xf numFmtId="0" fontId="15" fillId="0" borderId="40" xfId="15" applyFont="1" applyBorder="1" applyAlignment="1" applyProtection="1">
      <alignment horizontal="center" wrapText="1"/>
      <protection locked="0"/>
    </xf>
    <xf numFmtId="0" fontId="17" fillId="0" borderId="44" xfId="15" applyFont="1" applyBorder="1" applyAlignment="1" applyProtection="1">
      <alignment horizontal="center" vertical="center" wrapText="1"/>
      <protection locked="0"/>
    </xf>
    <xf numFmtId="0" fontId="17" fillId="0" borderId="40" xfId="15" applyFont="1" applyBorder="1" applyAlignment="1" applyProtection="1">
      <alignment horizontal="center" vertical="center" wrapText="1"/>
      <protection locked="0"/>
    </xf>
    <xf numFmtId="0" fontId="17" fillId="0" borderId="41" xfId="15" applyFont="1" applyBorder="1" applyAlignment="1" applyProtection="1">
      <alignment horizontal="center" vertical="center" wrapText="1"/>
      <protection locked="0"/>
    </xf>
    <xf numFmtId="0" fontId="17" fillId="0" borderId="42" xfId="15" applyFont="1" applyBorder="1" applyAlignment="1" applyProtection="1">
      <alignment horizontal="center" vertical="center" wrapText="1"/>
      <protection locked="0"/>
    </xf>
    <xf numFmtId="0" fontId="17" fillId="0" borderId="43" xfId="15" applyFont="1" applyBorder="1" applyAlignment="1" applyProtection="1">
      <alignment horizontal="center" vertical="center" wrapText="1"/>
      <protection locked="0"/>
    </xf>
    <xf numFmtId="0" fontId="16" fillId="0" borderId="38" xfId="15" applyFont="1" applyBorder="1" applyAlignment="1" applyProtection="1">
      <alignment horizontal="left"/>
      <protection locked="0"/>
    </xf>
    <xf numFmtId="0" fontId="16" fillId="0" borderId="28" xfId="15" applyFont="1" applyBorder="1" applyAlignment="1" applyProtection="1">
      <alignment horizontal="left"/>
      <protection locked="0"/>
    </xf>
    <xf numFmtId="0" fontId="17" fillId="0" borderId="53" xfId="15" applyFont="1" applyBorder="1" applyAlignment="1" applyProtection="1">
      <alignment horizontal="center" vertical="center" wrapText="1"/>
      <protection locked="0"/>
    </xf>
    <xf numFmtId="0" fontId="4" fillId="0" borderId="134" xfId="15" applyNumberFormat="1" applyFont="1" applyBorder="1" applyAlignment="1" applyProtection="1">
      <alignment horizontal="center" vertical="center" wrapText="1"/>
      <protection locked="0"/>
    </xf>
    <xf numFmtId="0" fontId="4" fillId="0" borderId="135" xfId="15" applyNumberFormat="1" applyFont="1" applyBorder="1" applyAlignment="1" applyProtection="1">
      <alignment horizontal="center" vertical="center" wrapText="1"/>
      <protection locked="0"/>
    </xf>
    <xf numFmtId="0" fontId="4" fillId="0" borderId="132" xfId="15" applyNumberFormat="1" applyFont="1" applyBorder="1" applyAlignment="1" applyProtection="1">
      <alignment horizontal="center" vertical="center" wrapText="1"/>
      <protection locked="0"/>
    </xf>
    <xf numFmtId="0" fontId="4" fillId="0" borderId="136" xfId="15" applyNumberFormat="1" applyFont="1" applyBorder="1" applyAlignment="1" applyProtection="1">
      <alignment horizontal="center" vertical="center" wrapText="1"/>
      <protection locked="0"/>
    </xf>
    <xf numFmtId="0" fontId="13" fillId="0" borderId="42" xfId="15" applyNumberFormat="1" applyBorder="1" applyAlignment="1" applyProtection="1">
      <alignment horizontal="center" wrapText="1"/>
      <protection locked="0"/>
    </xf>
    <xf numFmtId="0" fontId="13" fillId="0" borderId="47" xfId="15" applyNumberFormat="1" applyBorder="1" applyAlignment="1" applyProtection="1">
      <alignment horizontal="center" wrapText="1"/>
      <protection locked="0"/>
    </xf>
    <xf numFmtId="0" fontId="15" fillId="0" borderId="139" xfId="15" applyFont="1" applyBorder="1" applyAlignment="1" applyProtection="1">
      <alignment horizontal="center" vertical="center" wrapText="1"/>
      <protection locked="0"/>
    </xf>
    <xf numFmtId="0" fontId="15" fillId="0" borderId="135" xfId="15" applyFont="1" applyBorder="1" applyAlignment="1" applyProtection="1">
      <alignment horizontal="center" vertical="center" wrapText="1"/>
      <protection locked="0"/>
    </xf>
    <xf numFmtId="0" fontId="15" fillId="0" borderId="140" xfId="15" applyFont="1" applyBorder="1" applyAlignment="1" applyProtection="1">
      <alignment horizontal="center" vertical="center" wrapText="1"/>
      <protection locked="0"/>
    </xf>
    <xf numFmtId="0" fontId="15" fillId="0" borderId="41" xfId="15" applyFont="1" applyBorder="1" applyAlignment="1" applyProtection="1">
      <alignment horizontal="center" vertical="center" wrapText="1"/>
      <protection locked="0"/>
    </xf>
    <xf numFmtId="0" fontId="15" fillId="0" borderId="42" xfId="15" applyFont="1" applyBorder="1" applyAlignment="1" applyProtection="1">
      <alignment horizontal="center" vertical="center" wrapText="1"/>
      <protection locked="0"/>
    </xf>
    <xf numFmtId="0" fontId="15" fillId="0" borderId="43" xfId="15" applyFont="1" applyBorder="1" applyAlignment="1" applyProtection="1">
      <alignment horizontal="center" vertical="center" wrapText="1"/>
      <protection locked="0"/>
    </xf>
    <xf numFmtId="0" fontId="17" fillId="0" borderId="66" xfId="15" applyFont="1" applyBorder="1" applyAlignment="1" applyProtection="1">
      <alignment horizontal="center" vertical="center"/>
      <protection locked="0"/>
    </xf>
    <xf numFmtId="0" fontId="33" fillId="0" borderId="28" xfId="15" applyNumberFormat="1" applyFont="1" applyBorder="1" applyAlignment="1" applyProtection="1">
      <alignment horizontal="center"/>
      <protection locked="0"/>
    </xf>
    <xf numFmtId="0" fontId="33" fillId="0" borderId="59" xfId="15" applyNumberFormat="1" applyFont="1" applyBorder="1" applyAlignment="1" applyProtection="1">
      <alignment horizontal="center"/>
      <protection locked="0"/>
    </xf>
    <xf numFmtId="0" fontId="14" fillId="0" borderId="44" xfId="15" applyFont="1" applyBorder="1" applyAlignment="1" applyProtection="1">
      <alignment horizontal="center"/>
    </xf>
    <xf numFmtId="0" fontId="14" fillId="0" borderId="0" xfId="15" applyFont="1" applyBorder="1" applyAlignment="1" applyProtection="1">
      <alignment horizontal="center"/>
    </xf>
    <xf numFmtId="0" fontId="14" fillId="0" borderId="37" xfId="15" applyFont="1" applyBorder="1" applyAlignment="1" applyProtection="1">
      <alignment horizontal="center"/>
    </xf>
    <xf numFmtId="0" fontId="14" fillId="0" borderId="36" xfId="15" applyFont="1" applyBorder="1" applyAlignment="1" applyProtection="1">
      <alignment horizontal="center"/>
    </xf>
    <xf numFmtId="0" fontId="14" fillId="0" borderId="40" xfId="15" applyFont="1" applyBorder="1" applyAlignment="1" applyProtection="1">
      <alignment horizontal="center"/>
    </xf>
    <xf numFmtId="0" fontId="14" fillId="0" borderId="58" xfId="15" applyFont="1" applyBorder="1" applyAlignment="1" applyProtection="1">
      <alignment horizontal="center"/>
    </xf>
    <xf numFmtId="0" fontId="14" fillId="0" borderId="59" xfId="15" applyFont="1" applyBorder="1" applyAlignment="1" applyProtection="1">
      <alignment horizontal="center"/>
    </xf>
    <xf numFmtId="0" fontId="14" fillId="0" borderId="173" xfId="15" applyFont="1" applyBorder="1" applyAlignment="1" applyProtection="1">
      <alignment horizontal="center"/>
    </xf>
    <xf numFmtId="0" fontId="17" fillId="0" borderId="69" xfId="15" applyFont="1" applyBorder="1" applyAlignment="1" applyProtection="1">
      <alignment horizontal="center"/>
    </xf>
    <xf numFmtId="0" fontId="17" fillId="0" borderId="60" xfId="15" applyFont="1" applyBorder="1" applyAlignment="1" applyProtection="1">
      <alignment horizontal="center"/>
    </xf>
    <xf numFmtId="0" fontId="14" fillId="0" borderId="172" xfId="15" applyFont="1" applyBorder="1" applyAlignment="1" applyProtection="1">
      <alignment horizontal="center"/>
    </xf>
    <xf numFmtId="0" fontId="14" fillId="0" borderId="61" xfId="15" applyFont="1" applyBorder="1" applyAlignment="1" applyProtection="1">
      <alignment horizontal="center"/>
    </xf>
    <xf numFmtId="0" fontId="17" fillId="0" borderId="145" xfId="15" applyFont="1" applyBorder="1" applyAlignment="1" applyProtection="1">
      <alignment horizontal="center" vertical="center" wrapText="1"/>
    </xf>
    <xf numFmtId="0" fontId="17" fillId="0" borderId="146" xfId="15" applyFont="1" applyBorder="1" applyAlignment="1" applyProtection="1">
      <alignment horizontal="center" vertical="center" wrapText="1"/>
    </xf>
    <xf numFmtId="0" fontId="17" fillId="0" borderId="147" xfId="15" applyFont="1" applyBorder="1" applyAlignment="1" applyProtection="1">
      <alignment horizontal="center" vertical="center" wrapText="1"/>
    </xf>
    <xf numFmtId="0" fontId="17" fillId="0" borderId="75" xfId="15" applyFont="1" applyBorder="1" applyAlignment="1" applyProtection="1">
      <alignment horizontal="center" vertical="center" wrapText="1"/>
    </xf>
    <xf numFmtId="0" fontId="17" fillId="0" borderId="76" xfId="15" applyFont="1" applyBorder="1" applyAlignment="1" applyProtection="1">
      <alignment horizontal="center" vertical="center" wrapText="1"/>
    </xf>
    <xf numFmtId="164" fontId="14" fillId="0" borderId="148" xfId="15" applyNumberFormat="1" applyFont="1" applyBorder="1" applyAlignment="1" applyProtection="1">
      <alignment horizontal="center" vertical="center" wrapText="1"/>
    </xf>
    <xf numFmtId="164" fontId="14" fillId="0" borderId="77" xfId="15" applyNumberFormat="1" applyFont="1" applyBorder="1" applyAlignment="1" applyProtection="1">
      <alignment horizontal="center" vertical="center" wrapText="1"/>
    </xf>
    <xf numFmtId="164" fontId="14" fillId="0" borderId="78" xfId="15" applyNumberFormat="1" applyFont="1" applyBorder="1" applyAlignment="1" applyProtection="1">
      <alignment horizontal="center" vertical="center" wrapText="1"/>
    </xf>
    <xf numFmtId="0" fontId="14" fillId="0" borderId="125" xfId="15" applyFont="1" applyBorder="1" applyAlignment="1" applyProtection="1">
      <alignment horizontal="center"/>
    </xf>
    <xf numFmtId="0" fontId="14" fillId="0" borderId="152" xfId="15" applyFont="1" applyBorder="1" applyAlignment="1" applyProtection="1">
      <alignment horizontal="center"/>
    </xf>
    <xf numFmtId="0" fontId="14" fillId="0" borderId="127" xfId="15" applyFont="1" applyBorder="1" applyAlignment="1" applyProtection="1">
      <alignment horizontal="center"/>
    </xf>
    <xf numFmtId="0" fontId="14" fillId="0" borderId="145" xfId="15" applyFont="1" applyBorder="1" applyAlignment="1" applyProtection="1">
      <alignment horizontal="center"/>
    </xf>
    <xf numFmtId="0" fontId="14" fillId="0" borderId="129" xfId="15" applyFont="1" applyBorder="1" applyAlignment="1" applyProtection="1">
      <alignment horizontal="center"/>
    </xf>
    <xf numFmtId="0" fontId="14" fillId="0" borderId="146" xfId="15" applyFont="1" applyBorder="1" applyAlignment="1" applyProtection="1">
      <alignment horizontal="center"/>
    </xf>
    <xf numFmtId="0" fontId="15" fillId="0" borderId="126" xfId="15" applyFont="1" applyBorder="1" applyAlignment="1" applyProtection="1">
      <alignment horizontal="center" vertical="center" wrapText="1"/>
    </xf>
    <xf numFmtId="0" fontId="15" fillId="0" borderId="34" xfId="15" applyFont="1" applyBorder="1" applyAlignment="1" applyProtection="1">
      <alignment horizontal="center" vertical="center" wrapText="1"/>
    </xf>
    <xf numFmtId="0" fontId="15" fillId="0" borderId="153" xfId="15" applyFont="1" applyBorder="1" applyAlignment="1" applyProtection="1">
      <alignment horizontal="center" vertical="center" wrapText="1"/>
    </xf>
    <xf numFmtId="0" fontId="15" fillId="0" borderId="128" xfId="15" applyFont="1" applyBorder="1" applyAlignment="1" applyProtection="1">
      <alignment horizontal="center" vertical="center" wrapText="1"/>
    </xf>
    <xf numFmtId="0" fontId="15" fillId="0" borderId="0" xfId="15" applyFont="1" applyBorder="1" applyAlignment="1" applyProtection="1">
      <alignment horizontal="center" vertical="center" wrapText="1"/>
    </xf>
    <xf numFmtId="0" fontId="15" fillId="0" borderId="154" xfId="15" applyFont="1" applyBorder="1" applyAlignment="1" applyProtection="1">
      <alignment horizontal="center" vertical="center" wrapText="1"/>
    </xf>
    <xf numFmtId="0" fontId="4" fillId="0" borderId="0" xfId="15" applyNumberFormat="1" applyFont="1" applyBorder="1" applyAlignment="1" applyProtection="1">
      <alignment horizontal="center" vertical="center"/>
    </xf>
    <xf numFmtId="0" fontId="16" fillId="0" borderId="143" xfId="15" applyFont="1" applyBorder="1" applyAlignment="1" applyProtection="1">
      <alignment horizontal="center" vertical="center"/>
    </xf>
    <xf numFmtId="0" fontId="16" fillId="0" borderId="71" xfId="15" applyFont="1" applyBorder="1" applyAlignment="1" applyProtection="1">
      <alignment horizontal="center" vertical="center"/>
    </xf>
    <xf numFmtId="0" fontId="16" fillId="0" borderId="72" xfId="15" applyFont="1" applyBorder="1" applyAlignment="1" applyProtection="1">
      <alignment horizontal="center" vertical="center"/>
    </xf>
    <xf numFmtId="0" fontId="16" fillId="0" borderId="144" xfId="15" applyFont="1" applyBorder="1" applyAlignment="1" applyProtection="1">
      <alignment horizontal="center" vertical="center"/>
    </xf>
    <xf numFmtId="0" fontId="16" fillId="0" borderId="32" xfId="15" applyFont="1" applyBorder="1" applyAlignment="1" applyProtection="1">
      <alignment horizontal="center" vertical="center"/>
    </xf>
    <xf numFmtId="0" fontId="16" fillId="0" borderId="74" xfId="15" applyFont="1" applyBorder="1" applyAlignment="1" applyProtection="1">
      <alignment horizontal="center" vertical="center"/>
    </xf>
    <xf numFmtId="0" fontId="3" fillId="0" borderId="79" xfId="15" applyFont="1" applyBorder="1" applyAlignment="1" applyProtection="1">
      <alignment horizontal="center"/>
    </xf>
    <xf numFmtId="0" fontId="3" fillId="0" borderId="35" xfId="15" applyFont="1" applyBorder="1" applyAlignment="1" applyProtection="1">
      <alignment horizontal="center"/>
    </xf>
    <xf numFmtId="2" fontId="17" fillId="2" borderId="91" xfId="15" applyNumberFormat="1" applyFont="1" applyFill="1" applyBorder="1" applyAlignment="1" applyProtection="1">
      <alignment horizontal="center"/>
    </xf>
    <xf numFmtId="2" fontId="17" fillId="2" borderId="92" xfId="15" applyNumberFormat="1" applyFont="1" applyFill="1" applyBorder="1" applyAlignment="1" applyProtection="1">
      <alignment horizontal="center"/>
    </xf>
    <xf numFmtId="2" fontId="3" fillId="2" borderId="35" xfId="15" applyNumberFormat="1" applyFont="1" applyFill="1" applyBorder="1" applyAlignment="1" applyProtection="1">
      <alignment horizontal="center"/>
    </xf>
    <xf numFmtId="0" fontId="17" fillId="0" borderId="50" xfId="15" applyFont="1" applyBorder="1" applyAlignment="1" applyProtection="1">
      <alignment horizontal="center"/>
      <protection locked="0"/>
    </xf>
    <xf numFmtId="0" fontId="17" fillId="0" borderId="28" xfId="15" applyFont="1" applyBorder="1" applyAlignment="1" applyProtection="1">
      <alignment horizontal="center"/>
      <protection locked="0"/>
    </xf>
    <xf numFmtId="0" fontId="17" fillId="0" borderId="149" xfId="15" applyFont="1" applyBorder="1" applyAlignment="1" applyProtection="1">
      <alignment horizontal="left" vertical="center" indent="1"/>
    </xf>
    <xf numFmtId="0" fontId="17" fillId="0" borderId="150" xfId="15" applyFont="1" applyBorder="1" applyAlignment="1" applyProtection="1">
      <alignment horizontal="left" vertical="center" indent="1"/>
    </xf>
    <xf numFmtId="0" fontId="17" fillId="0" borderId="151" xfId="15" applyFont="1" applyBorder="1" applyAlignment="1" applyProtection="1">
      <alignment horizontal="left" vertical="center" indent="1"/>
    </xf>
    <xf numFmtId="0" fontId="25" fillId="0" borderId="88" xfId="15" applyFont="1" applyBorder="1" applyAlignment="1" applyProtection="1">
      <alignment horizontal="center" vertical="center"/>
    </xf>
    <xf numFmtId="0" fontId="25" fillId="0" borderId="89" xfId="15" applyFont="1" applyBorder="1" applyAlignment="1" applyProtection="1">
      <alignment horizontal="center" vertical="center"/>
    </xf>
    <xf numFmtId="0" fontId="25" fillId="0" borderId="90" xfId="15" applyFont="1" applyBorder="1" applyAlignment="1" applyProtection="1">
      <alignment horizontal="center" vertical="center"/>
    </xf>
    <xf numFmtId="0" fontId="17" fillId="0" borderId="89" xfId="15" applyFont="1" applyBorder="1" applyAlignment="1" applyProtection="1">
      <alignment horizontal="center" vertical="center"/>
    </xf>
    <xf numFmtId="0" fontId="17" fillId="0" borderId="90" xfId="15" applyFont="1" applyBorder="1" applyAlignment="1" applyProtection="1">
      <alignment horizontal="center" vertical="center"/>
    </xf>
    <xf numFmtId="0" fontId="4" fillId="0" borderId="25" xfId="15" applyNumberFormat="1" applyFont="1" applyBorder="1" applyAlignment="1" applyProtection="1">
      <alignment horizontal="left" vertical="center" wrapText="1" indent="1"/>
    </xf>
    <xf numFmtId="0" fontId="4" fillId="0" borderId="26" xfId="15" applyNumberFormat="1" applyFont="1" applyBorder="1" applyAlignment="1" applyProtection="1">
      <alignment horizontal="left" vertical="center" wrapText="1" indent="1"/>
    </xf>
    <xf numFmtId="0" fontId="4" fillId="0" borderId="27" xfId="15" applyNumberFormat="1" applyFont="1" applyBorder="1" applyAlignment="1" applyProtection="1">
      <alignment horizontal="left" vertical="center" wrapText="1" indent="1"/>
    </xf>
    <xf numFmtId="0" fontId="13" fillId="0" borderId="28" xfId="15" applyNumberFormat="1" applyBorder="1" applyAlignment="1" applyProtection="1">
      <alignment horizontal="center"/>
      <protection locked="0"/>
    </xf>
    <xf numFmtId="0" fontId="4" fillId="0" borderId="16" xfId="15" applyNumberFormat="1" applyFont="1" applyBorder="1" applyAlignment="1" applyProtection="1">
      <alignment horizontal="center" vertical="center"/>
    </xf>
    <xf numFmtId="0" fontId="17" fillId="0" borderId="79" xfId="15" applyFont="1" applyBorder="1" applyAlignment="1" applyProtection="1">
      <alignment horizontal="center"/>
    </xf>
    <xf numFmtId="0" fontId="17" fillId="0" borderId="35" xfId="15" applyFont="1" applyBorder="1" applyAlignment="1" applyProtection="1">
      <alignment horizontal="center"/>
    </xf>
    <xf numFmtId="0" fontId="14" fillId="0" borderId="141" xfId="15" applyFont="1" applyBorder="1" applyAlignment="1" applyProtection="1">
      <alignment horizontal="center" vertical="center"/>
      <protection locked="0"/>
    </xf>
    <xf numFmtId="0" fontId="14" fillId="0" borderId="142" xfId="15" applyFont="1" applyBorder="1" applyAlignment="1" applyProtection="1">
      <alignment horizontal="center" vertical="center"/>
      <protection locked="0"/>
    </xf>
    <xf numFmtId="0" fontId="33" fillId="0" borderId="169" xfId="15" applyFont="1" applyBorder="1" applyAlignment="1" applyProtection="1">
      <alignment horizontal="center"/>
      <protection locked="0"/>
    </xf>
    <xf numFmtId="0" fontId="33" fillId="0" borderId="170" xfId="15" applyFont="1" applyBorder="1" applyAlignment="1" applyProtection="1">
      <alignment horizontal="center"/>
      <protection locked="0"/>
    </xf>
    <xf numFmtId="0" fontId="33" fillId="0" borderId="171" xfId="15" applyFont="1" applyBorder="1" applyAlignment="1" applyProtection="1">
      <alignment horizontal="center"/>
      <protection locked="0"/>
    </xf>
    <xf numFmtId="0" fontId="6" fillId="0" borderId="12" xfId="15" applyNumberFormat="1" applyFont="1" applyBorder="1" applyAlignment="1" applyProtection="1">
      <alignment horizontal="left"/>
    </xf>
    <xf numFmtId="0" fontId="6" fillId="0" borderId="0" xfId="15" applyNumberFormat="1" applyFont="1" applyBorder="1" applyAlignment="1" applyProtection="1">
      <alignment horizontal="left"/>
    </xf>
    <xf numFmtId="0" fontId="6" fillId="0" borderId="13" xfId="15" applyNumberFormat="1" applyFont="1" applyBorder="1" applyAlignment="1" applyProtection="1">
      <alignment horizontal="left"/>
    </xf>
    <xf numFmtId="0" fontId="25" fillId="0" borderId="86" xfId="15" applyFont="1" applyBorder="1" applyAlignment="1" applyProtection="1">
      <alignment horizontal="center" vertical="center"/>
    </xf>
    <xf numFmtId="0" fontId="25" fillId="0" borderId="84" xfId="15" applyFont="1" applyBorder="1" applyAlignment="1" applyProtection="1">
      <alignment horizontal="center" vertical="center"/>
    </xf>
    <xf numFmtId="0" fontId="25" fillId="0" borderId="87" xfId="15" applyFont="1" applyBorder="1" applyAlignment="1" applyProtection="1">
      <alignment horizontal="center" vertical="center"/>
    </xf>
    <xf numFmtId="0" fontId="17" fillId="0" borderId="84" xfId="15" applyFont="1" applyBorder="1" applyAlignment="1" applyProtection="1">
      <alignment horizontal="center" vertical="center"/>
    </xf>
    <xf numFmtId="0" fontId="17" fillId="0" borderId="87" xfId="15" applyFont="1" applyBorder="1" applyAlignment="1" applyProtection="1">
      <alignment horizontal="center" vertical="center"/>
    </xf>
    <xf numFmtId="2" fontId="17" fillId="2" borderId="95" xfId="15" applyNumberFormat="1" applyFont="1" applyFill="1" applyBorder="1" applyAlignment="1" applyProtection="1">
      <alignment horizontal="center"/>
    </xf>
    <xf numFmtId="2" fontId="17" fillId="2" borderId="64" xfId="15" applyNumberFormat="1" applyFont="1" applyFill="1" applyBorder="1" applyAlignment="1" applyProtection="1">
      <alignment horizontal="center"/>
    </xf>
    <xf numFmtId="2" fontId="17" fillId="2" borderId="94" xfId="15" applyNumberFormat="1" applyFont="1" applyFill="1" applyBorder="1" applyAlignment="1" applyProtection="1">
      <alignment horizontal="center"/>
    </xf>
    <xf numFmtId="0" fontId="17" fillId="0" borderId="118" xfId="15" applyFont="1" applyBorder="1" applyAlignment="1" applyProtection="1">
      <alignment horizontal="center" vertical="center"/>
    </xf>
    <xf numFmtId="0" fontId="17" fillId="0" borderId="32" xfId="15" applyFont="1" applyBorder="1" applyAlignment="1" applyProtection="1">
      <alignment horizontal="center" vertical="center"/>
    </xf>
    <xf numFmtId="0" fontId="17" fillId="0" borderId="111" xfId="15" applyFont="1" applyBorder="1" applyAlignment="1" applyProtection="1">
      <alignment horizontal="center" vertical="center" wrapText="1"/>
    </xf>
    <xf numFmtId="0" fontId="17" fillId="0" borderId="73" xfId="15" applyFont="1" applyBorder="1" applyAlignment="1" applyProtection="1">
      <alignment horizontal="center" vertical="center" wrapText="1"/>
    </xf>
    <xf numFmtId="0" fontId="16" fillId="0" borderId="0" xfId="15" applyFont="1" applyBorder="1" applyAlignment="1" applyProtection="1">
      <alignment horizontal="center"/>
    </xf>
    <xf numFmtId="0" fontId="16" fillId="0" borderId="167" xfId="15" applyFont="1" applyBorder="1" applyAlignment="1" applyProtection="1">
      <alignment horizontal="center"/>
    </xf>
    <xf numFmtId="0" fontId="19" fillId="0" borderId="59" xfId="15" applyFont="1" applyBorder="1" applyAlignment="1" applyProtection="1">
      <alignment horizontal="center"/>
    </xf>
    <xf numFmtId="0" fontId="19" fillId="0" borderId="162" xfId="15" applyFont="1" applyBorder="1" applyAlignment="1" applyProtection="1">
      <alignment horizontal="center"/>
    </xf>
    <xf numFmtId="0" fontId="17" fillId="3" borderId="98" xfId="15" applyFont="1" applyFill="1" applyBorder="1" applyAlignment="1" applyProtection="1">
      <alignment horizontal="center" vertical="center" wrapText="1"/>
    </xf>
    <xf numFmtId="0" fontId="17" fillId="3" borderId="116" xfId="15" applyFont="1" applyFill="1" applyBorder="1" applyAlignment="1" applyProtection="1">
      <alignment horizontal="center" vertical="center" wrapText="1"/>
    </xf>
    <xf numFmtId="0" fontId="17" fillId="3" borderId="100" xfId="15" applyFont="1" applyFill="1" applyBorder="1" applyAlignment="1" applyProtection="1">
      <alignment horizontal="center" vertical="center" wrapText="1"/>
    </xf>
    <xf numFmtId="0" fontId="17" fillId="3" borderId="104" xfId="15" applyFont="1" applyFill="1" applyBorder="1" applyAlignment="1" applyProtection="1">
      <alignment horizontal="center" vertical="center" wrapText="1"/>
    </xf>
    <xf numFmtId="0" fontId="17" fillId="0" borderId="93" xfId="15" applyFont="1" applyBorder="1" applyAlignment="1" applyProtection="1">
      <alignment horizontal="center"/>
    </xf>
    <xf numFmtId="0" fontId="17" fillId="0" borderId="94" xfId="15" applyFont="1" applyBorder="1" applyAlignment="1" applyProtection="1">
      <alignment horizontal="center"/>
    </xf>
    <xf numFmtId="0" fontId="16" fillId="0" borderId="12" xfId="15" applyFont="1" applyBorder="1" applyAlignment="1" applyProtection="1">
      <alignment horizontal="left"/>
    </xf>
    <xf numFmtId="0" fontId="16" fillId="0" borderId="0" xfId="15" applyFont="1" applyBorder="1" applyAlignment="1" applyProtection="1">
      <alignment horizontal="left"/>
    </xf>
    <xf numFmtId="0" fontId="16" fillId="0" borderId="50" xfId="15" applyFont="1" applyBorder="1" applyAlignment="1" applyProtection="1">
      <alignment horizontal="left"/>
    </xf>
    <xf numFmtId="0" fontId="16" fillId="0" borderId="28" xfId="15" applyFont="1" applyBorder="1" applyAlignment="1" applyProtection="1">
      <alignment horizontal="left"/>
    </xf>
    <xf numFmtId="0" fontId="16" fillId="0" borderId="28" xfId="15" applyFont="1" applyBorder="1" applyAlignment="1" applyProtection="1">
      <alignment horizontal="center"/>
    </xf>
    <xf numFmtId="0" fontId="18" fillId="0" borderId="123" xfId="15" applyFont="1" applyBorder="1" applyAlignment="1" applyProtection="1">
      <alignment horizontal="center"/>
    </xf>
    <xf numFmtId="0" fontId="18" fillId="0" borderId="155" xfId="15" applyFont="1" applyBorder="1" applyAlignment="1" applyProtection="1">
      <alignment horizontal="center"/>
    </xf>
    <xf numFmtId="0" fontId="17" fillId="0" borderId="106" xfId="15" applyFont="1" applyBorder="1" applyAlignment="1" applyProtection="1">
      <alignment horizontal="center"/>
    </xf>
    <xf numFmtId="0" fontId="17" fillId="0" borderId="82" xfId="15" applyFont="1" applyBorder="1" applyAlignment="1" applyProtection="1">
      <alignment horizontal="center"/>
    </xf>
    <xf numFmtId="2" fontId="17" fillId="2" borderId="81" xfId="15" applyNumberFormat="1" applyFont="1" applyFill="1" applyBorder="1" applyAlignment="1" applyProtection="1">
      <alignment horizontal="center"/>
    </xf>
    <xf numFmtId="2" fontId="17" fillId="2" borderId="84" xfId="15" applyNumberFormat="1" applyFont="1" applyFill="1" applyBorder="1" applyAlignment="1" applyProtection="1">
      <alignment horizontal="center"/>
    </xf>
    <xf numFmtId="2" fontId="17" fillId="2" borderId="82" xfId="15" applyNumberFormat="1" applyFont="1" applyFill="1" applyBorder="1" applyAlignment="1" applyProtection="1">
      <alignment horizontal="center"/>
    </xf>
    <xf numFmtId="0" fontId="14" fillId="0" borderId="123" xfId="15" applyFont="1" applyBorder="1" applyAlignment="1" applyProtection="1">
      <alignment horizontal="center"/>
    </xf>
    <xf numFmtId="0" fontId="16" fillId="0" borderId="59" xfId="15" applyFont="1" applyBorder="1" applyAlignment="1" applyProtection="1">
      <alignment horizontal="center"/>
    </xf>
    <xf numFmtId="164" fontId="14" fillId="0" borderId="59" xfId="15" applyNumberFormat="1" applyFont="1" applyBorder="1" applyAlignment="1" applyProtection="1">
      <alignment horizontal="center"/>
      <protection locked="0"/>
    </xf>
    <xf numFmtId="164" fontId="14" fillId="0" borderId="162" xfId="15" applyNumberFormat="1" applyFont="1" applyBorder="1" applyAlignment="1" applyProtection="1">
      <alignment horizontal="center"/>
      <protection locked="0"/>
    </xf>
    <xf numFmtId="0" fontId="19" fillId="2" borderId="121" xfId="15" applyFont="1" applyFill="1" applyBorder="1" applyAlignment="1" applyProtection="1">
      <alignment horizontal="center" vertical="center"/>
    </xf>
    <xf numFmtId="0" fontId="19" fillId="2" borderId="120" xfId="15" applyFont="1" applyFill="1" applyBorder="1" applyAlignment="1" applyProtection="1">
      <alignment horizontal="center" vertical="center"/>
    </xf>
    <xf numFmtId="0" fontId="16" fillId="0" borderId="0" xfId="15" applyFont="1" applyBorder="1" applyAlignment="1" applyProtection="1">
      <alignment horizontal="right"/>
    </xf>
    <xf numFmtId="0" fontId="14" fillId="0" borderId="163" xfId="15" applyFont="1" applyBorder="1" applyAlignment="1" applyProtection="1">
      <alignment horizontal="center"/>
    </xf>
    <xf numFmtId="0" fontId="14" fillId="0" borderId="164" xfId="15" applyFont="1" applyBorder="1" applyAlignment="1" applyProtection="1">
      <alignment horizontal="center"/>
    </xf>
    <xf numFmtId="0" fontId="14" fillId="0" borderId="165" xfId="15" applyFont="1" applyBorder="1" applyAlignment="1" applyProtection="1">
      <alignment horizontal="center"/>
    </xf>
    <xf numFmtId="0" fontId="14" fillId="0" borderId="166" xfId="15" applyFont="1" applyBorder="1" applyAlignment="1" applyProtection="1">
      <alignment horizontal="center"/>
    </xf>
    <xf numFmtId="0" fontId="15" fillId="0" borderId="164" xfId="15" applyFont="1" applyBorder="1" applyAlignment="1" applyProtection="1">
      <alignment horizontal="center" wrapText="1"/>
    </xf>
    <xf numFmtId="0" fontId="15" fillId="0" borderId="145" xfId="15" applyFont="1" applyBorder="1" applyAlignment="1" applyProtection="1">
      <alignment horizontal="center" wrapText="1"/>
    </xf>
    <xf numFmtId="0" fontId="17" fillId="2" borderId="121" xfId="15" applyFont="1" applyFill="1" applyBorder="1" applyAlignment="1" applyProtection="1">
      <alignment horizontal="center" vertical="center"/>
    </xf>
    <xf numFmtId="0" fontId="17" fillId="2" borderId="120" xfId="15" applyFont="1" applyFill="1" applyBorder="1" applyAlignment="1" applyProtection="1">
      <alignment horizontal="center" vertical="center"/>
    </xf>
    <xf numFmtId="0" fontId="17" fillId="0" borderId="121" xfId="15" applyFont="1" applyBorder="1" applyAlignment="1" applyProtection="1">
      <alignment horizontal="center" vertical="center" wrapText="1"/>
    </xf>
    <xf numFmtId="0" fontId="17" fillId="0" borderId="122" xfId="15" applyFont="1" applyBorder="1" applyAlignment="1" applyProtection="1">
      <alignment horizontal="center" vertical="center" wrapText="1"/>
    </xf>
    <xf numFmtId="0" fontId="17" fillId="0" borderId="120" xfId="15" applyFont="1" applyBorder="1" applyAlignment="1" applyProtection="1">
      <alignment horizontal="center" vertical="center" wrapText="1"/>
    </xf>
    <xf numFmtId="0" fontId="17" fillId="0" borderId="30" xfId="15" applyFont="1" applyBorder="1" applyAlignment="1" applyProtection="1">
      <alignment horizontal="center" vertical="center"/>
    </xf>
    <xf numFmtId="0" fontId="16" fillId="0" borderId="168" xfId="15" applyFont="1" applyBorder="1" applyAlignment="1" applyProtection="1">
      <alignment horizontal="center"/>
    </xf>
    <xf numFmtId="0" fontId="17" fillId="0" borderId="20" xfId="15" applyFont="1" applyBorder="1" applyAlignment="1" applyProtection="1">
      <alignment horizontal="center"/>
    </xf>
    <xf numFmtId="0" fontId="17" fillId="0" borderId="21" xfId="15" applyFont="1" applyBorder="1" applyAlignment="1" applyProtection="1">
      <alignment horizontal="center"/>
    </xf>
    <xf numFmtId="0" fontId="17" fillId="0" borderId="22" xfId="15" applyFont="1" applyBorder="1" applyAlignment="1" applyProtection="1">
      <alignment horizontal="center"/>
    </xf>
    <xf numFmtId="0" fontId="17" fillId="0" borderId="107" xfId="15" applyFont="1" applyBorder="1" applyAlignment="1" applyProtection="1">
      <alignment horizontal="center" vertical="center" wrapText="1"/>
    </xf>
    <xf numFmtId="0" fontId="17" fillId="0" borderId="52" xfId="15" applyFont="1" applyBorder="1" applyAlignment="1" applyProtection="1">
      <alignment horizontal="center" vertical="center" wrapText="1"/>
    </xf>
    <xf numFmtId="0" fontId="17" fillId="0" borderId="109" xfId="15" applyFont="1" applyBorder="1" applyAlignment="1" applyProtection="1">
      <alignment horizontal="center" vertical="center" wrapText="1"/>
    </xf>
    <xf numFmtId="0" fontId="17" fillId="0" borderId="110" xfId="15" applyFont="1" applyBorder="1" applyAlignment="1" applyProtection="1">
      <alignment horizontal="center" vertical="center" wrapText="1"/>
    </xf>
    <xf numFmtId="0" fontId="17" fillId="0" borderId="108" xfId="15" applyFont="1" applyBorder="1" applyAlignment="1" applyProtection="1">
      <alignment horizontal="center" vertical="center" wrapText="1"/>
    </xf>
    <xf numFmtId="0" fontId="17" fillId="0" borderId="119" xfId="15" applyFont="1" applyBorder="1" applyAlignment="1" applyProtection="1">
      <alignment horizontal="center" vertical="center" wrapText="1"/>
    </xf>
    <xf numFmtId="0" fontId="17" fillId="0" borderId="30" xfId="15" applyFont="1" applyBorder="1" applyAlignment="1" applyProtection="1">
      <alignment horizontal="center" vertical="center" wrapText="1"/>
    </xf>
    <xf numFmtId="0" fontId="16" fillId="0" borderId="156" xfId="15" applyFont="1" applyBorder="1" applyAlignment="1" applyProtection="1">
      <alignment horizontal="center" vertical="center"/>
    </xf>
    <xf numFmtId="0" fontId="16" fillId="0" borderId="157" xfId="15" applyFont="1" applyBorder="1" applyAlignment="1" applyProtection="1">
      <alignment horizontal="center" vertical="center"/>
    </xf>
    <xf numFmtId="0" fontId="16" fillId="0" borderId="158" xfId="15" applyFont="1" applyBorder="1" applyAlignment="1" applyProtection="1">
      <alignment horizontal="center" vertical="center"/>
    </xf>
    <xf numFmtId="0" fontId="16" fillId="0" borderId="159" xfId="15" applyFont="1" applyBorder="1" applyAlignment="1" applyProtection="1">
      <alignment horizontal="center" vertical="center"/>
    </xf>
    <xf numFmtId="0" fontId="17" fillId="0" borderId="160" xfId="15" applyFont="1" applyBorder="1" applyAlignment="1" applyProtection="1">
      <alignment horizontal="center" vertical="center" wrapText="1"/>
    </xf>
    <xf numFmtId="164" fontId="14" fillId="0" borderId="148" xfId="15" applyNumberFormat="1" applyFont="1" applyBorder="1" applyAlignment="1" applyProtection="1">
      <alignment horizontal="center" vertical="center" wrapText="1"/>
      <protection locked="0"/>
    </xf>
    <xf numFmtId="164" fontId="14" fillId="0" borderId="161" xfId="15" applyNumberFormat="1" applyFont="1" applyBorder="1" applyAlignment="1" applyProtection="1">
      <alignment horizontal="center" vertical="center" wrapText="1"/>
      <protection locked="0"/>
    </xf>
    <xf numFmtId="0" fontId="27" fillId="0" borderId="63" xfId="15" applyFont="1" applyBorder="1" applyAlignment="1" applyProtection="1">
      <alignment horizontal="center"/>
    </xf>
    <xf numFmtId="0" fontId="27" fillId="0" borderId="65" xfId="15" applyFont="1" applyBorder="1" applyAlignment="1" applyProtection="1">
      <alignment horizontal="center"/>
    </xf>
    <xf numFmtId="0" fontId="17" fillId="0" borderId="33" xfId="15" applyFont="1" applyBorder="1" applyAlignment="1" applyProtection="1">
      <alignment horizontal="center" vertical="center"/>
    </xf>
    <xf numFmtId="171" fontId="17" fillId="0" borderId="33" xfId="15" applyNumberFormat="1" applyFont="1" applyBorder="1" applyAlignment="1" applyProtection="1">
      <alignment horizontal="center" vertical="center"/>
    </xf>
    <xf numFmtId="0" fontId="17" fillId="3" borderId="103" xfId="15" applyFont="1" applyFill="1" applyBorder="1" applyAlignment="1" applyProtection="1">
      <alignment horizontal="center" vertical="center" wrapText="1"/>
    </xf>
    <xf numFmtId="0" fontId="17" fillId="3" borderId="105" xfId="15" applyFont="1" applyFill="1" applyBorder="1" applyAlignment="1" applyProtection="1">
      <alignment horizontal="center" vertical="center" wrapText="1"/>
    </xf>
    <xf numFmtId="0" fontId="17" fillId="3" borderId="113" xfId="15" applyFont="1" applyFill="1" applyBorder="1" applyAlignment="1" applyProtection="1">
      <alignment horizontal="center" vertical="center" wrapText="1"/>
    </xf>
    <xf numFmtId="0" fontId="17" fillId="3" borderId="114" xfId="15" applyFont="1" applyFill="1" applyBorder="1" applyAlignment="1" applyProtection="1">
      <alignment horizontal="center" vertical="center" wrapText="1"/>
    </xf>
    <xf numFmtId="0" fontId="17" fillId="3" borderId="115" xfId="15" applyFont="1" applyFill="1" applyBorder="1" applyAlignment="1" applyProtection="1">
      <alignment horizontal="center" vertical="center" wrapText="1"/>
    </xf>
    <xf numFmtId="0" fontId="17" fillId="3" borderId="19" xfId="15" applyFont="1" applyFill="1" applyBorder="1" applyAlignment="1" applyProtection="1">
      <alignment horizontal="center" vertical="center" wrapText="1"/>
    </xf>
    <xf numFmtId="0" fontId="17" fillId="3" borderId="101" xfId="15" applyFont="1" applyFill="1" applyBorder="1" applyAlignment="1" applyProtection="1">
      <alignment horizontal="center" vertical="center" wrapText="1"/>
    </xf>
    <xf numFmtId="0" fontId="17" fillId="3" borderId="117" xfId="15" applyFont="1" applyFill="1" applyBorder="1" applyAlignment="1" applyProtection="1">
      <alignment horizontal="center" vertical="center" wrapText="1"/>
    </xf>
    <xf numFmtId="0" fontId="17" fillId="3" borderId="99" xfId="15" applyFont="1" applyFill="1" applyBorder="1" applyAlignment="1" applyProtection="1">
      <alignment horizontal="center" vertical="center" wrapText="1"/>
    </xf>
    <xf numFmtId="0" fontId="17" fillId="3" borderId="102" xfId="15" applyFont="1" applyFill="1" applyBorder="1" applyAlignment="1" applyProtection="1">
      <alignment horizontal="center" vertical="center" wrapText="1"/>
    </xf>
    <xf numFmtId="2" fontId="1" fillId="0" borderId="23" xfId="15" applyNumberFormat="1" applyFont="1" applyBorder="1" applyAlignment="1" applyProtection="1">
      <alignment horizontal="center"/>
    </xf>
    <xf numFmtId="2" fontId="1" fillId="0" borderId="19" xfId="15" applyNumberFormat="1" applyFont="1" applyBorder="1" applyAlignment="1" applyProtection="1">
      <alignment horizontal="center"/>
    </xf>
    <xf numFmtId="2" fontId="1" fillId="0" borderId="24" xfId="15" applyNumberFormat="1" applyFont="1" applyBorder="1" applyAlignment="1" applyProtection="1">
      <alignment horizontal="center"/>
    </xf>
    <xf numFmtId="2" fontId="1" fillId="0" borderId="12" xfId="15" applyNumberFormat="1" applyFont="1" applyBorder="1" applyAlignment="1" applyProtection="1">
      <alignment horizontal="center"/>
    </xf>
    <xf numFmtId="2" fontId="1" fillId="0" borderId="0" xfId="15" applyNumberFormat="1" applyFont="1" applyBorder="1" applyAlignment="1" applyProtection="1">
      <alignment horizontal="center"/>
    </xf>
    <xf numFmtId="2" fontId="1" fillId="0" borderId="13" xfId="15" applyNumberFormat="1" applyFont="1" applyBorder="1" applyAlignment="1" applyProtection="1">
      <alignment horizontal="center"/>
    </xf>
    <xf numFmtId="2" fontId="1" fillId="0" borderId="15" xfId="15" applyNumberFormat="1" applyFont="1" applyBorder="1" applyAlignment="1" applyProtection="1">
      <alignment horizontal="center"/>
    </xf>
    <xf numFmtId="2" fontId="1" fillId="0" borderId="16" xfId="15" applyNumberFormat="1" applyFont="1" applyBorder="1" applyAlignment="1" applyProtection="1">
      <alignment horizontal="center"/>
    </xf>
    <xf numFmtId="2" fontId="1" fillId="0" borderId="17" xfId="15" applyNumberFormat="1" applyFont="1" applyBorder="1" applyAlignment="1" applyProtection="1">
      <alignment horizontal="center"/>
    </xf>
    <xf numFmtId="0" fontId="4" fillId="0" borderId="0" xfId="15" applyNumberFormat="1" applyFont="1" applyBorder="1" applyAlignment="1" applyProtection="1">
      <alignment horizontal="left" vertical="top"/>
    </xf>
    <xf numFmtId="0" fontId="6" fillId="0" borderId="12" xfId="15" applyNumberFormat="1" applyFont="1" applyBorder="1" applyAlignment="1" applyProtection="1">
      <alignment horizontal="left" vertical="center"/>
    </xf>
    <xf numFmtId="0" fontId="6" fillId="0" borderId="0" xfId="15" applyNumberFormat="1" applyFont="1" applyBorder="1" applyAlignment="1" applyProtection="1">
      <alignment horizontal="left" vertical="center"/>
    </xf>
    <xf numFmtId="0" fontId="6" fillId="0" borderId="13" xfId="15" applyNumberFormat="1" applyFont="1" applyBorder="1" applyAlignment="1" applyProtection="1">
      <alignment horizontal="left" vertical="center"/>
    </xf>
    <xf numFmtId="0" fontId="17" fillId="0" borderId="112" xfId="15" applyFont="1" applyBorder="1" applyAlignment="1" applyProtection="1">
      <alignment horizontal="center" vertical="center"/>
    </xf>
    <xf numFmtId="0" fontId="17" fillId="0" borderId="53" xfId="15" applyFont="1" applyBorder="1" applyAlignment="1" applyProtection="1">
      <alignment horizontal="left" wrapText="1"/>
    </xf>
    <xf numFmtId="0" fontId="14" fillId="0" borderId="34" xfId="15" applyFont="1" applyBorder="1" applyAlignment="1" applyProtection="1">
      <alignment horizontal="center"/>
    </xf>
    <xf numFmtId="0" fontId="17" fillId="0" borderId="34" xfId="15" applyFont="1" applyBorder="1" applyAlignment="1" applyProtection="1">
      <alignment horizontal="center"/>
    </xf>
    <xf numFmtId="0" fontId="17" fillId="0" borderId="137" xfId="15" applyFont="1" applyBorder="1" applyAlignment="1" applyProtection="1">
      <alignment horizontal="center"/>
    </xf>
    <xf numFmtId="0" fontId="17" fillId="0" borderId="45" xfId="15" applyFont="1" applyBorder="1" applyAlignment="1" applyProtection="1">
      <alignment horizontal="center"/>
    </xf>
    <xf numFmtId="0" fontId="17" fillId="0" borderId="33" xfId="15" applyFont="1" applyBorder="1" applyAlignment="1" applyProtection="1">
      <alignment horizontal="center" wrapText="1"/>
    </xf>
    <xf numFmtId="0" fontId="17" fillId="0" borderId="33" xfId="15" applyFont="1" applyBorder="1" applyAlignment="1" applyProtection="1">
      <alignment horizontal="center" vertical="center" wrapText="1"/>
    </xf>
    <xf numFmtId="0" fontId="0" fillId="0" borderId="0" xfId="0" applyFont="1" applyBorder="1" applyAlignment="1">
      <alignment horizontal="center"/>
    </xf>
    <xf numFmtId="0" fontId="4" fillId="0" borderId="34" xfId="15" applyNumberFormat="1" applyFont="1" applyBorder="1" applyAlignment="1" applyProtection="1">
      <alignment horizontal="right" vertical="top"/>
      <protection locked="0"/>
    </xf>
    <xf numFmtId="0" fontId="4" fillId="0" borderId="19" xfId="15" applyNumberFormat="1" applyFont="1" applyBorder="1" applyAlignment="1" applyProtection="1">
      <alignment horizontal="right" vertical="top"/>
    </xf>
  </cellXfs>
  <cellStyles count="17">
    <cellStyle name="Comma" xfId="1" xr:uid="{00000000-0005-0000-0000-000000000000}"/>
    <cellStyle name="Comma0" xfId="2" xr:uid="{00000000-0005-0000-0000-000001000000}"/>
    <cellStyle name="Currency" xfId="3" xr:uid="{00000000-0005-0000-0000-000002000000}"/>
    <cellStyle name="Currency0" xfId="4" xr:uid="{00000000-0005-0000-0000-000003000000}"/>
    <cellStyle name="Date" xfId="5" xr:uid="{00000000-0005-0000-0000-000004000000}"/>
    <cellStyle name="Fixed" xfId="6" xr:uid="{00000000-0005-0000-0000-000005000000}"/>
    <cellStyle name="Heading 1" xfId="7" xr:uid="{00000000-0005-0000-0000-000006000000}"/>
    <cellStyle name="Heading 2" xfId="8" xr:uid="{00000000-0005-0000-0000-000007000000}"/>
    <cellStyle name="Normal" xfId="0" builtinId="0"/>
    <cellStyle name="Normal 2" xfId="9" xr:uid="{00000000-0005-0000-0000-000009000000}"/>
    <cellStyle name="Normal 2 2" xfId="10" xr:uid="{00000000-0005-0000-0000-00000A000000}"/>
    <cellStyle name="Normal 3" xfId="11" xr:uid="{00000000-0005-0000-0000-00000B000000}"/>
    <cellStyle name="Normal 3 2" xfId="12" xr:uid="{00000000-0005-0000-0000-00000C000000}"/>
    <cellStyle name="Normal 4" xfId="13" xr:uid="{00000000-0005-0000-0000-00000D000000}"/>
    <cellStyle name="Normal 5" xfId="14" xr:uid="{00000000-0005-0000-0000-00000E000000}"/>
    <cellStyle name="Normal 6" xfId="15" xr:uid="{00000000-0005-0000-0000-00000F000000}"/>
    <cellStyle name="Percent" xfId="16" xr:uid="{00000000-0005-0000-0000-000010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99"/>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DEFORMACIÓN UNITARIA (%) Vs ESFUERZO CORTANTE   </a:t>
            </a:r>
          </a:p>
          <a:p>
            <a:pPr>
              <a:defRPr/>
            </a:pPr>
            <a:r>
              <a:rPr lang="es-ES"/>
              <a:t>(kg/cm</a:t>
            </a:r>
            <a:r>
              <a:rPr lang="es-ES" baseline="30000"/>
              <a:t>2</a:t>
            </a:r>
            <a:r>
              <a:rPr lang="es-ES"/>
              <a:t>) </a:t>
            </a:r>
          </a:p>
        </c:rich>
      </c:tx>
      <c:layout>
        <c:manualLayout>
          <c:xMode val="edge"/>
          <c:yMode val="edge"/>
          <c:x val="0.20820175368545465"/>
          <c:y val="7.5068516987862712E-3"/>
        </c:manualLayout>
      </c:layout>
      <c:overlay val="0"/>
      <c:spPr>
        <a:noFill/>
        <a:ln w="25400">
          <a:noFill/>
        </a:ln>
      </c:spPr>
    </c:title>
    <c:autoTitleDeleted val="0"/>
    <c:plotArea>
      <c:layout>
        <c:manualLayout>
          <c:layoutTarget val="inner"/>
          <c:xMode val="edge"/>
          <c:yMode val="edge"/>
          <c:x val="0.19693119221945959"/>
          <c:y val="0.18397652769225198"/>
          <c:w val="0.73913135781069894"/>
          <c:h val="0.5994073966747564"/>
        </c:manualLayout>
      </c:layout>
      <c:scatterChart>
        <c:scatterStyle val="smoothMarker"/>
        <c:varyColors val="0"/>
        <c:ser>
          <c:idx val="0"/>
          <c:order val="0"/>
          <c:spPr>
            <a:ln w="12700">
              <a:solidFill>
                <a:srgbClr val="000080"/>
              </a:solidFill>
              <a:prstDash val="solid"/>
            </a:ln>
          </c:spPr>
          <c:marker>
            <c:symbol val="none"/>
          </c:marker>
          <c:xVal>
            <c:numRef>
              <c:f>'FO-AGR-PC01-152-1'!$L$22:$L$46</c:f>
            </c:numRef>
          </c:xVal>
          <c:yVal>
            <c:numRef>
              <c:f>'FO-AGR-PC01-152-1'!$Q$22:$Q$46</c:f>
              <c:numCache>
                <c:formatCode>#,##0.000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1"/>
          <c:extLst>
            <c:ext xmlns:c16="http://schemas.microsoft.com/office/drawing/2014/chart" uri="{C3380CC4-5D6E-409C-BE32-E72D297353CC}">
              <c16:uniqueId val="{00000000-DCBF-4948-968D-5DF2135A1EC3}"/>
            </c:ext>
          </c:extLst>
        </c:ser>
        <c:dLbls>
          <c:showLegendKey val="0"/>
          <c:showVal val="0"/>
          <c:showCatName val="0"/>
          <c:showSerName val="0"/>
          <c:showPercent val="0"/>
          <c:showBubbleSize val="0"/>
        </c:dLbls>
        <c:axId val="125797120"/>
        <c:axId val="125798240"/>
      </c:scatterChart>
      <c:valAx>
        <c:axId val="125797120"/>
        <c:scaling>
          <c:orientation val="minMax"/>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a:pPr>
                <a:r>
                  <a:rPr lang="es-ES"/>
                  <a:t>DEFORMACIÓN UNITARIA, </a:t>
                </a:r>
                <a:r>
                  <a:rPr lang="el-GR"/>
                  <a:t>ε = Δ</a:t>
                </a:r>
                <a:r>
                  <a:rPr lang="es-ES"/>
                  <a:t>L/Lo (%)</a:t>
                </a:r>
              </a:p>
            </c:rich>
          </c:tx>
          <c:layout>
            <c:manualLayout>
              <c:xMode val="edge"/>
              <c:yMode val="edge"/>
              <c:x val="0.35094770354517046"/>
              <c:y val="0.8640988384739201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O"/>
          </a:p>
        </c:txPr>
        <c:crossAx val="125798240"/>
        <c:crosses val="autoZero"/>
        <c:crossBetween val="midCat"/>
        <c:dispUnits>
          <c:builtInUnit val="hundreds"/>
        </c:dispUnits>
      </c:valAx>
      <c:valAx>
        <c:axId val="125798240"/>
        <c:scaling>
          <c:orientation val="minMax"/>
          <c:min val="0"/>
        </c:scaling>
        <c:delete val="0"/>
        <c:axPos val="l"/>
        <c:title>
          <c:tx>
            <c:rich>
              <a:bodyPr/>
              <a:lstStyle/>
              <a:p>
                <a:pPr>
                  <a:defRPr/>
                </a:pPr>
                <a:r>
                  <a:rPr lang="es-ES"/>
                  <a:t>ESFUERZO CORTANTE,  </a:t>
                </a:r>
                <a:r>
                  <a:rPr lang="el-GR"/>
                  <a:t>δ</a:t>
                </a:r>
                <a:r>
                  <a:rPr lang="es-ES"/>
                  <a:t>c (kg/cm2)</a:t>
                </a:r>
              </a:p>
              <a:p>
                <a:pPr>
                  <a:defRPr/>
                </a:pPr>
                <a:endParaRPr lang="es-ES"/>
              </a:p>
            </c:rich>
          </c:tx>
          <c:layout>
            <c:manualLayout>
              <c:xMode val="edge"/>
              <c:yMode val="edge"/>
              <c:x val="7.0591642576118149E-2"/>
              <c:y val="0.27104131320601499"/>
            </c:manualLayout>
          </c:layout>
          <c:overlay val="0"/>
          <c:spPr>
            <a:noFill/>
            <a:ln w="25400">
              <a:noFill/>
            </a:ln>
          </c:spPr>
        </c:title>
        <c:numFmt formatCode="#,##0.000" sourceLinked="1"/>
        <c:majorTickMark val="cross"/>
        <c:minorTickMark val="none"/>
        <c:tickLblPos val="nextTo"/>
        <c:spPr>
          <a:ln w="3175">
            <a:solidFill>
              <a:srgbClr val="000000"/>
            </a:solidFill>
            <a:prstDash val="solid"/>
          </a:ln>
        </c:spPr>
        <c:txPr>
          <a:bodyPr rot="0" vert="horz"/>
          <a:lstStyle/>
          <a:p>
            <a:pPr>
              <a:defRPr/>
            </a:pPr>
            <a:endParaRPr lang="es-CO"/>
          </a:p>
        </c:txPr>
        <c:crossAx val="125797120"/>
        <c:crosses val="autoZero"/>
        <c:crossBetween val="midCat"/>
        <c:minorUnit val="1.0000000000000004E-2"/>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ysClr val="windowText" lastClr="000000"/>
          </a:solidFill>
          <a:latin typeface="Arial"/>
          <a:ea typeface="Arial"/>
          <a:cs typeface="Arial"/>
        </a:defRPr>
      </a:pPr>
      <a:endParaRPr lang="es-CO"/>
    </a:p>
  </c:txPr>
  <c:printSettings>
    <c:headerFooter alignWithMargins="0">
      <c:oddHeader>&amp;A</c:oddHeader>
      <c:oddFooter>Página &amp;P</c:oddFooter>
    </c:headerFooter>
    <c:pageMargins b="0.5905511811023586" l="0.39370078740157488" r="0.39370078740157488" t="0.5905511811023586" header="0.51181102362204722" footer="0"/>
    <c:pageSetup orientation="landscape" horizontalDpi="120" verticalDpi="14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DEFORMACIÓN UNITARIA (%) Vs ESFUERZO CORTANTE   </a:t>
            </a:r>
          </a:p>
          <a:p>
            <a:pPr>
              <a:defRPr/>
            </a:pPr>
            <a:r>
              <a:rPr lang="es-ES"/>
              <a:t>(kg/cm</a:t>
            </a:r>
            <a:r>
              <a:rPr lang="es-ES" baseline="30000"/>
              <a:t>2</a:t>
            </a:r>
            <a:r>
              <a:rPr lang="es-ES"/>
              <a:t>) </a:t>
            </a:r>
          </a:p>
        </c:rich>
      </c:tx>
      <c:layout>
        <c:manualLayout>
          <c:xMode val="edge"/>
          <c:yMode val="edge"/>
          <c:x val="0.20820175738902202"/>
          <c:y val="7.5068798218404518E-3"/>
        </c:manualLayout>
      </c:layout>
      <c:overlay val="0"/>
      <c:spPr>
        <a:noFill/>
        <a:ln w="25400">
          <a:noFill/>
        </a:ln>
      </c:spPr>
    </c:title>
    <c:autoTitleDeleted val="0"/>
    <c:plotArea>
      <c:layout>
        <c:manualLayout>
          <c:layoutTarget val="inner"/>
          <c:xMode val="edge"/>
          <c:yMode val="edge"/>
          <c:x val="0.19693119221945959"/>
          <c:y val="0.18397652769225198"/>
          <c:w val="0.73913135781069894"/>
          <c:h val="0.5994073966747564"/>
        </c:manualLayout>
      </c:layout>
      <c:scatterChart>
        <c:scatterStyle val="smoothMarker"/>
        <c:varyColors val="0"/>
        <c:ser>
          <c:idx val="0"/>
          <c:order val="0"/>
          <c:spPr>
            <a:ln w="12700">
              <a:solidFill>
                <a:srgbClr val="000080"/>
              </a:solidFill>
              <a:prstDash val="solid"/>
            </a:ln>
          </c:spPr>
          <c:marker>
            <c:symbol val="none"/>
          </c:marker>
          <c:xVal>
            <c:numRef>
              <c:f>'FO-AGR-PC01-152-2'!$J$22:$J$46</c:f>
            </c:numRef>
          </c:xVal>
          <c:yVal>
            <c:numRef>
              <c:f>'FO-AGR-PC01-152-1'!$Q$22:$Q$46</c:f>
              <c:numCache>
                <c:formatCode>#,##0.000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1"/>
          <c:extLst>
            <c:ext xmlns:c16="http://schemas.microsoft.com/office/drawing/2014/chart" uri="{C3380CC4-5D6E-409C-BE32-E72D297353CC}">
              <c16:uniqueId val="{00000000-A1E0-4BDF-A69D-DB8DA7CB9D04}"/>
            </c:ext>
          </c:extLst>
        </c:ser>
        <c:dLbls>
          <c:showLegendKey val="0"/>
          <c:showVal val="0"/>
          <c:showCatName val="0"/>
          <c:showSerName val="0"/>
          <c:showPercent val="0"/>
          <c:showBubbleSize val="0"/>
        </c:dLbls>
        <c:axId val="125803280"/>
        <c:axId val="125803840"/>
      </c:scatterChart>
      <c:valAx>
        <c:axId val="125803280"/>
        <c:scaling>
          <c:orientation val="minMax"/>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a:pPr>
                <a:r>
                  <a:rPr lang="es-ES"/>
                  <a:t>DEFORMACIÓN UNITARIA, </a:t>
                </a:r>
                <a:r>
                  <a:rPr lang="el-GR"/>
                  <a:t>ε = Δ</a:t>
                </a:r>
                <a:r>
                  <a:rPr lang="es-ES"/>
                  <a:t>L/Lo (%)</a:t>
                </a:r>
              </a:p>
            </c:rich>
          </c:tx>
          <c:layout>
            <c:manualLayout>
              <c:xMode val="edge"/>
              <c:yMode val="edge"/>
              <c:x val="0.35094762067785007"/>
              <c:y val="0.8640989421776822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O"/>
          </a:p>
        </c:txPr>
        <c:crossAx val="125803840"/>
        <c:crosses val="autoZero"/>
        <c:crossBetween val="midCat"/>
        <c:dispUnits>
          <c:builtInUnit val="hundreds"/>
        </c:dispUnits>
      </c:valAx>
      <c:valAx>
        <c:axId val="125803840"/>
        <c:scaling>
          <c:orientation val="minMax"/>
          <c:min val="0"/>
        </c:scaling>
        <c:delete val="0"/>
        <c:axPos val="l"/>
        <c:title>
          <c:tx>
            <c:rich>
              <a:bodyPr/>
              <a:lstStyle/>
              <a:p>
                <a:pPr>
                  <a:defRPr/>
                </a:pPr>
                <a:r>
                  <a:rPr lang="es-ES"/>
                  <a:t>ESFUERZO CORTANTE,  </a:t>
                </a:r>
                <a:r>
                  <a:rPr lang="el-GR"/>
                  <a:t>δ</a:t>
                </a:r>
                <a:r>
                  <a:rPr lang="es-ES"/>
                  <a:t>c (kg/cm2)</a:t>
                </a:r>
              </a:p>
              <a:p>
                <a:pPr>
                  <a:defRPr/>
                </a:pPr>
                <a:endParaRPr lang="es-ES"/>
              </a:p>
            </c:rich>
          </c:tx>
          <c:layout>
            <c:manualLayout>
              <c:xMode val="edge"/>
              <c:yMode val="edge"/>
              <c:x val="7.059180645897524E-2"/>
              <c:y val="0.27104143800206792"/>
            </c:manualLayout>
          </c:layout>
          <c:overlay val="0"/>
          <c:spPr>
            <a:noFill/>
            <a:ln w="25400">
              <a:noFill/>
            </a:ln>
          </c:spPr>
        </c:title>
        <c:numFmt formatCode="#,##0.000" sourceLinked="1"/>
        <c:majorTickMark val="cross"/>
        <c:minorTickMark val="none"/>
        <c:tickLblPos val="nextTo"/>
        <c:spPr>
          <a:ln w="3175">
            <a:solidFill>
              <a:srgbClr val="000000"/>
            </a:solidFill>
            <a:prstDash val="solid"/>
          </a:ln>
        </c:spPr>
        <c:txPr>
          <a:bodyPr rot="0" vert="horz"/>
          <a:lstStyle/>
          <a:p>
            <a:pPr>
              <a:defRPr/>
            </a:pPr>
            <a:endParaRPr lang="es-CO"/>
          </a:p>
        </c:txPr>
        <c:crossAx val="125803280"/>
        <c:crosses val="autoZero"/>
        <c:crossBetween val="midCat"/>
        <c:minorUnit val="1.0000000000000004E-2"/>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ysClr val="windowText" lastClr="000000"/>
          </a:solidFill>
          <a:latin typeface="Arial"/>
          <a:ea typeface="Arial"/>
          <a:cs typeface="Arial"/>
        </a:defRPr>
      </a:pPr>
      <a:endParaRPr lang="es-CO"/>
    </a:p>
  </c:txPr>
  <c:printSettings>
    <c:headerFooter alignWithMargins="0">
      <c:oddHeader>&amp;A</c:oddHeader>
      <c:oddFooter>Página &amp;P</c:oddFooter>
    </c:headerFooter>
    <c:pageMargins b="0.5905511811023586" l="0.39370078740157488" r="0.39370078740157488" t="0.5905511811023586" header="0.51181102362204722" footer="0"/>
    <c:pageSetup orientation="landscape" horizontalDpi="120" verticalDpi="144"/>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133350</xdr:colOff>
      <xdr:row>23</xdr:row>
      <xdr:rowOff>47625</xdr:rowOff>
    </xdr:from>
    <xdr:to>
      <xdr:col>37</xdr:col>
      <xdr:colOff>95250</xdr:colOff>
      <xdr:row>48</xdr:row>
      <xdr:rowOff>19050</xdr:rowOff>
    </xdr:to>
    <xdr:graphicFrame macro="">
      <xdr:nvGraphicFramePr>
        <xdr:cNvPr id="1031" name="Chart 1">
          <a:extLst>
            <a:ext uri="{FF2B5EF4-FFF2-40B4-BE49-F238E27FC236}">
              <a16:creationId xmlns:a16="http://schemas.microsoft.com/office/drawing/2014/main" id="{67301529-F5D6-486B-A5C7-1A8FEE820D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xdr:row>
      <xdr:rowOff>38100</xdr:rowOff>
    </xdr:from>
    <xdr:to>
      <xdr:col>2</xdr:col>
      <xdr:colOff>257175</xdr:colOff>
      <xdr:row>4</xdr:row>
      <xdr:rowOff>152400</xdr:rowOff>
    </xdr:to>
    <xdr:pic>
      <xdr:nvPicPr>
        <xdr:cNvPr id="1032" name="Imagen 1" descr="\\Mpramirez\mis documentos\Mis imágenes\Logo Igac_color_vert.jpg">
          <a:extLst>
            <a:ext uri="{FF2B5EF4-FFF2-40B4-BE49-F238E27FC236}">
              <a16:creationId xmlns:a16="http://schemas.microsoft.com/office/drawing/2014/main" id="{599681FB-1700-4A9A-A2CC-B7FAEF58CE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b="13293"/>
        <a:stretch>
          <a:fillRect/>
        </a:stretch>
      </xdr:blipFill>
      <xdr:spPr bwMode="auto">
        <a:xfrm>
          <a:off x="161925" y="104775"/>
          <a:ext cx="4000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70</xdr:row>
      <xdr:rowOff>38100</xdr:rowOff>
    </xdr:from>
    <xdr:to>
      <xdr:col>2</xdr:col>
      <xdr:colOff>257175</xdr:colOff>
      <xdr:row>73</xdr:row>
      <xdr:rowOff>152400</xdr:rowOff>
    </xdr:to>
    <xdr:pic>
      <xdr:nvPicPr>
        <xdr:cNvPr id="1033" name="Imagen 1" descr="\\Mpramirez\mis documentos\Mis imágenes\Logo Igac_color_vert.jpg">
          <a:extLst>
            <a:ext uri="{FF2B5EF4-FFF2-40B4-BE49-F238E27FC236}">
              <a16:creationId xmlns:a16="http://schemas.microsoft.com/office/drawing/2014/main" id="{F8C5B282-C298-431E-9E81-19178F8E2F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b="13293"/>
        <a:stretch>
          <a:fillRect/>
        </a:stretch>
      </xdr:blipFill>
      <xdr:spPr bwMode="auto">
        <a:xfrm>
          <a:off x="161925" y="9477375"/>
          <a:ext cx="400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1</xdr:row>
      <xdr:rowOff>38100</xdr:rowOff>
    </xdr:from>
    <xdr:to>
      <xdr:col>2</xdr:col>
      <xdr:colOff>257175</xdr:colOff>
      <xdr:row>4</xdr:row>
      <xdr:rowOff>152400</xdr:rowOff>
    </xdr:to>
    <xdr:pic>
      <xdr:nvPicPr>
        <xdr:cNvPr id="3079" name="Imagen 1" descr="\\Mpramirez\mis documentos\Mis imágenes\Logo Igac_color_vert.jpg">
          <a:extLst>
            <a:ext uri="{FF2B5EF4-FFF2-40B4-BE49-F238E27FC236}">
              <a16:creationId xmlns:a16="http://schemas.microsoft.com/office/drawing/2014/main" id="{7515EC8F-C5F9-4451-8DB6-F0FEB4807F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161925" y="104775"/>
          <a:ext cx="4000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65</xdr:row>
      <xdr:rowOff>38100</xdr:rowOff>
    </xdr:from>
    <xdr:to>
      <xdr:col>2</xdr:col>
      <xdr:colOff>257175</xdr:colOff>
      <xdr:row>68</xdr:row>
      <xdr:rowOff>152400</xdr:rowOff>
    </xdr:to>
    <xdr:pic>
      <xdr:nvPicPr>
        <xdr:cNvPr id="3080" name="Imagen 1" descr="\\Mpramirez\mis documentos\Mis imágenes\Logo Igac_color_vert.jpg">
          <a:extLst>
            <a:ext uri="{FF2B5EF4-FFF2-40B4-BE49-F238E27FC236}">
              <a16:creationId xmlns:a16="http://schemas.microsoft.com/office/drawing/2014/main" id="{2FF4E809-F871-42FF-9CC6-62E7FE21A6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161925" y="9515475"/>
          <a:ext cx="400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38100</xdr:colOff>
      <xdr:row>24</xdr:row>
      <xdr:rowOff>57150</xdr:rowOff>
    </xdr:from>
    <xdr:to>
      <xdr:col>33</xdr:col>
      <xdr:colOff>19050</xdr:colOff>
      <xdr:row>47</xdr:row>
      <xdr:rowOff>19050</xdr:rowOff>
    </xdr:to>
    <xdr:graphicFrame macro="">
      <xdr:nvGraphicFramePr>
        <xdr:cNvPr id="3081" name="Chart 1">
          <a:extLst>
            <a:ext uri="{FF2B5EF4-FFF2-40B4-BE49-F238E27FC236}">
              <a16:creationId xmlns:a16="http://schemas.microsoft.com/office/drawing/2014/main" id="{811FD04D-C98B-436C-93DC-F44F711F5B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B1:AL119"/>
  <sheetViews>
    <sheetView showGridLines="0" tabSelected="1" zoomScaleNormal="100" zoomScaleSheetLayoutView="100" workbookViewId="0">
      <selection activeCell="D2" sqref="D2:AD3"/>
    </sheetView>
  </sheetViews>
  <sheetFormatPr baseColWidth="10" defaultRowHeight="12.75" x14ac:dyDescent="0.2"/>
  <cols>
    <col min="1" max="1" width="1.42578125" style="144" customWidth="1"/>
    <col min="2" max="2" width="3.140625" style="144" customWidth="1"/>
    <col min="3" max="4" width="4.42578125" style="144" customWidth="1"/>
    <col min="5" max="5" width="3" style="144" customWidth="1"/>
    <col min="6" max="6" width="3.7109375" style="144" customWidth="1"/>
    <col min="7" max="7" width="2.7109375" style="144" customWidth="1"/>
    <col min="8" max="8" width="6.140625" style="144" customWidth="1"/>
    <col min="9" max="9" width="3.140625" style="144" customWidth="1"/>
    <col min="10" max="10" width="4.5703125" style="144" customWidth="1"/>
    <col min="11" max="11" width="2.7109375" style="144" customWidth="1"/>
    <col min="12" max="12" width="2.5703125" style="144" customWidth="1"/>
    <col min="13" max="13" width="6.85546875" style="144" customWidth="1"/>
    <col min="14" max="14" width="9.85546875" style="144" customWidth="1"/>
    <col min="15" max="16" width="6.85546875" style="144" customWidth="1"/>
    <col min="17" max="20" width="2.5703125" style="144" customWidth="1"/>
    <col min="21" max="22" width="2.7109375" style="144" customWidth="1"/>
    <col min="23" max="23" width="5.28515625" style="144" customWidth="1"/>
    <col min="24" max="25" width="6.42578125" style="144" customWidth="1"/>
    <col min="26" max="27" width="3" style="144" customWidth="1"/>
    <col min="28" max="28" width="15.7109375" style="144" customWidth="1"/>
    <col min="29" max="30" width="2.7109375" style="144" customWidth="1"/>
    <col min="31" max="31" width="3.85546875" style="144" customWidth="1"/>
    <col min="32" max="32" width="2.7109375" style="144" customWidth="1"/>
    <col min="33" max="33" width="3.85546875" style="144" customWidth="1"/>
    <col min="34" max="34" width="3.140625" style="144" customWidth="1"/>
    <col min="35" max="35" width="2.7109375" style="144" customWidth="1"/>
    <col min="36" max="36" width="3.140625" style="144" customWidth="1"/>
    <col min="37" max="37" width="3.5703125" style="144" customWidth="1"/>
    <col min="38" max="38" width="3.140625" style="144" customWidth="1"/>
    <col min="39" max="39" width="0.85546875" style="144" customWidth="1"/>
    <col min="40" max="16384" width="11.42578125" style="144"/>
  </cols>
  <sheetData>
    <row r="1" spans="2:38" ht="5.25" customHeight="1" x14ac:dyDescent="0.2"/>
    <row r="2" spans="2:38" ht="8.25" customHeight="1" x14ac:dyDescent="0.2">
      <c r="B2" s="438"/>
      <c r="C2" s="439"/>
      <c r="D2" s="444" t="s">
        <v>92</v>
      </c>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6"/>
      <c r="AE2" s="273" t="s">
        <v>25</v>
      </c>
      <c r="AF2" s="274"/>
      <c r="AG2" s="274"/>
      <c r="AH2" s="274"/>
      <c r="AI2" s="274"/>
      <c r="AJ2" s="274"/>
      <c r="AK2" s="274"/>
      <c r="AL2" s="275"/>
    </row>
    <row r="3" spans="2:38" ht="5.25" customHeight="1" x14ac:dyDescent="0.2">
      <c r="B3" s="440"/>
      <c r="C3" s="441"/>
      <c r="D3" s="447"/>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9"/>
      <c r="AE3" s="276"/>
      <c r="AF3" s="277"/>
      <c r="AG3" s="277"/>
      <c r="AH3" s="277"/>
      <c r="AI3" s="277"/>
      <c r="AJ3" s="277"/>
      <c r="AK3" s="277"/>
      <c r="AL3" s="278"/>
    </row>
    <row r="4" spans="2:38" ht="11.25" customHeight="1" x14ac:dyDescent="0.2">
      <c r="B4" s="440"/>
      <c r="C4" s="441"/>
      <c r="D4" s="450" t="s">
        <v>52</v>
      </c>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451"/>
      <c r="AE4" s="279" t="s">
        <v>22</v>
      </c>
      <c r="AF4" s="279"/>
      <c r="AG4" s="279"/>
      <c r="AH4" s="279"/>
      <c r="AI4" s="279"/>
      <c r="AJ4" s="279"/>
      <c r="AK4" s="279"/>
      <c r="AL4" s="280"/>
    </row>
    <row r="5" spans="2:38" ht="14.25" customHeight="1" x14ac:dyDescent="0.2">
      <c r="B5" s="442"/>
      <c r="C5" s="443"/>
      <c r="D5" s="452"/>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4"/>
      <c r="AE5" s="281"/>
      <c r="AF5" s="281"/>
      <c r="AG5" s="281"/>
      <c r="AH5" s="281"/>
      <c r="AI5" s="281"/>
      <c r="AJ5" s="281"/>
      <c r="AK5" s="281"/>
      <c r="AL5" s="282"/>
    </row>
    <row r="6" spans="2:38" s="148" customFormat="1" ht="15" customHeight="1" x14ac:dyDescent="0.2">
      <c r="B6" s="455" t="s">
        <v>23</v>
      </c>
      <c r="C6" s="456"/>
      <c r="D6" s="437"/>
      <c r="E6" s="437"/>
      <c r="F6" s="437"/>
      <c r="G6" s="437"/>
      <c r="H6" s="437"/>
      <c r="I6" s="437"/>
      <c r="J6" s="437"/>
      <c r="K6" s="268"/>
      <c r="L6" s="268"/>
      <c r="M6" s="268"/>
      <c r="N6" s="268"/>
      <c r="O6" s="268"/>
      <c r="P6" s="268"/>
      <c r="Q6" s="147"/>
      <c r="R6" s="92" t="s">
        <v>27</v>
      </c>
      <c r="S6" s="92"/>
      <c r="T6" s="92"/>
      <c r="U6" s="92"/>
      <c r="V6" s="92"/>
      <c r="W6" s="138"/>
      <c r="X6" s="268"/>
      <c r="Y6" s="268"/>
      <c r="Z6" s="268"/>
      <c r="AA6" s="268"/>
      <c r="AB6" s="268"/>
      <c r="AC6" s="283" t="s">
        <v>29</v>
      </c>
      <c r="AD6" s="283"/>
      <c r="AE6" s="433"/>
      <c r="AF6" s="433"/>
      <c r="AG6" s="434"/>
      <c r="AH6" s="434"/>
      <c r="AI6" s="434"/>
      <c r="AJ6" s="434"/>
      <c r="AK6" s="434"/>
      <c r="AL6" s="435"/>
    </row>
    <row r="7" spans="2:38" s="148" customFormat="1" ht="14.25" customHeight="1" x14ac:dyDescent="0.2">
      <c r="B7" s="436" t="s">
        <v>24</v>
      </c>
      <c r="C7" s="437"/>
      <c r="D7" s="437"/>
      <c r="E7" s="437"/>
      <c r="F7" s="437"/>
      <c r="G7" s="437"/>
      <c r="H7" s="437"/>
      <c r="I7" s="437"/>
      <c r="J7" s="437"/>
      <c r="K7" s="268"/>
      <c r="L7" s="268"/>
      <c r="M7" s="268"/>
      <c r="N7" s="268"/>
      <c r="O7" s="268"/>
      <c r="P7" s="268"/>
      <c r="Q7" s="268"/>
      <c r="R7" s="268"/>
      <c r="S7" s="268"/>
      <c r="T7" s="268"/>
      <c r="U7" s="268"/>
      <c r="V7" s="268"/>
      <c r="W7" s="268"/>
      <c r="X7" s="268"/>
      <c r="Y7" s="75"/>
      <c r="Z7" s="75"/>
      <c r="AA7" s="75"/>
      <c r="AB7" s="283" t="s">
        <v>26</v>
      </c>
      <c r="AC7" s="283"/>
      <c r="AD7" s="389"/>
      <c r="AE7" s="389"/>
      <c r="AF7" s="389"/>
      <c r="AG7" s="389"/>
      <c r="AH7" s="389"/>
      <c r="AI7" s="389"/>
      <c r="AJ7" s="389"/>
      <c r="AK7" s="389"/>
      <c r="AL7" s="390"/>
    </row>
    <row r="8" spans="2:38" s="148" customFormat="1" ht="14.25" customHeight="1" x14ac:dyDescent="0.2">
      <c r="B8" s="149" t="s">
        <v>47</v>
      </c>
      <c r="C8" s="92"/>
      <c r="D8" s="92"/>
      <c r="E8" s="92"/>
      <c r="F8" s="92"/>
      <c r="G8" s="92"/>
      <c r="H8" s="92"/>
      <c r="I8" s="391"/>
      <c r="J8" s="391"/>
      <c r="K8" s="391"/>
      <c r="L8" s="391"/>
      <c r="M8" s="391"/>
      <c r="N8" s="391"/>
      <c r="O8" s="391"/>
      <c r="P8" s="391"/>
      <c r="Q8" s="391"/>
      <c r="R8" s="391"/>
      <c r="S8" s="391"/>
      <c r="T8" s="391"/>
      <c r="U8" s="391"/>
      <c r="V8" s="391"/>
      <c r="W8" s="391"/>
      <c r="X8" s="391"/>
      <c r="Y8" s="138"/>
      <c r="Z8" s="138"/>
      <c r="AA8" s="138"/>
      <c r="AB8" s="388" t="s">
        <v>100</v>
      </c>
      <c r="AC8" s="388"/>
      <c r="AD8" s="389"/>
      <c r="AE8" s="389"/>
      <c r="AF8" s="389"/>
      <c r="AG8" s="389"/>
      <c r="AH8" s="389"/>
      <c r="AI8" s="389"/>
      <c r="AJ8" s="389"/>
      <c r="AK8" s="389"/>
      <c r="AL8" s="390"/>
    </row>
    <row r="9" spans="2:38" s="148" customFormat="1" ht="3.75" customHeight="1" x14ac:dyDescent="0.2">
      <c r="B9" s="151"/>
      <c r="C9" s="146"/>
      <c r="D9" s="146"/>
      <c r="E9" s="146"/>
      <c r="F9" s="146"/>
      <c r="G9" s="146"/>
      <c r="H9" s="146"/>
      <c r="I9" s="146"/>
      <c r="J9" s="146"/>
      <c r="K9" s="75"/>
      <c r="L9" s="75"/>
      <c r="M9" s="75"/>
      <c r="N9" s="75"/>
      <c r="O9" s="75"/>
      <c r="P9" s="75"/>
      <c r="Q9" s="75"/>
      <c r="R9" s="75"/>
      <c r="S9" s="75"/>
      <c r="T9" s="75"/>
      <c r="U9" s="75"/>
      <c r="V9" s="75"/>
      <c r="W9" s="75"/>
      <c r="X9" s="75"/>
      <c r="Y9" s="75"/>
      <c r="Z9" s="75"/>
      <c r="AA9" s="138"/>
      <c r="AB9" s="150"/>
      <c r="AC9" s="150"/>
      <c r="AD9" s="87"/>
      <c r="AE9" s="87"/>
      <c r="AF9" s="87"/>
      <c r="AG9" s="77"/>
      <c r="AH9" s="77"/>
      <c r="AI9" s="77"/>
      <c r="AJ9" s="77"/>
      <c r="AK9" s="77"/>
      <c r="AL9" s="108"/>
    </row>
    <row r="10" spans="2:38" s="148" customFormat="1" ht="12.75" customHeight="1" x14ac:dyDescent="0.2">
      <c r="B10" s="149" t="s">
        <v>68</v>
      </c>
      <c r="C10" s="92"/>
      <c r="D10" s="92"/>
      <c r="E10" s="92"/>
      <c r="F10" s="92"/>
      <c r="G10" s="92"/>
      <c r="H10" s="92" t="s">
        <v>69</v>
      </c>
      <c r="I10" s="93"/>
      <c r="J10" s="94"/>
      <c r="K10" s="268"/>
      <c r="L10" s="268"/>
      <c r="M10" s="268"/>
      <c r="N10" s="283" t="s">
        <v>70</v>
      </c>
      <c r="O10" s="283"/>
      <c r="P10" s="423"/>
      <c r="Q10" s="93"/>
      <c r="R10" s="86"/>
      <c r="S10" s="268"/>
      <c r="T10" s="268"/>
      <c r="U10" s="268"/>
      <c r="V10" s="268"/>
      <c r="W10" s="268"/>
      <c r="X10" s="268"/>
      <c r="Y10" s="150" t="s">
        <v>71</v>
      </c>
      <c r="Z10" s="96"/>
      <c r="AA10" s="138"/>
      <c r="AB10" s="391"/>
      <c r="AC10" s="391"/>
      <c r="AD10" s="391"/>
      <c r="AE10" s="391"/>
      <c r="AF10" s="391"/>
      <c r="AG10" s="391"/>
      <c r="AH10" s="424" t="s">
        <v>72</v>
      </c>
      <c r="AI10" s="424"/>
      <c r="AJ10" s="425"/>
      <c r="AK10" s="95"/>
      <c r="AL10" s="109"/>
    </row>
    <row r="11" spans="2:38" ht="6" customHeight="1" x14ac:dyDescent="0.2">
      <c r="B11" s="152"/>
      <c r="C11" s="153"/>
      <c r="D11" s="153"/>
      <c r="E11" s="153"/>
      <c r="F11" s="153"/>
      <c r="G11" s="153"/>
      <c r="H11" s="153"/>
      <c r="I11" s="153"/>
      <c r="J11" s="153"/>
      <c r="K11" s="154"/>
      <c r="L11" s="155"/>
      <c r="M11" s="155"/>
      <c r="N11" s="156"/>
      <c r="O11" s="155"/>
      <c r="P11" s="155"/>
      <c r="Q11" s="155"/>
      <c r="R11" s="155"/>
      <c r="S11" s="155"/>
      <c r="T11" s="155"/>
      <c r="U11" s="155"/>
      <c r="V11" s="155"/>
      <c r="W11" s="154"/>
      <c r="X11" s="154"/>
      <c r="Y11" s="154"/>
      <c r="Z11" s="154"/>
      <c r="AA11" s="154"/>
      <c r="AB11" s="155"/>
      <c r="AC11" s="153"/>
      <c r="AD11" s="153"/>
      <c r="AE11" s="153"/>
      <c r="AF11" s="153"/>
      <c r="AG11" s="153"/>
      <c r="AH11" s="153"/>
      <c r="AI11" s="153"/>
      <c r="AJ11" s="153"/>
      <c r="AK11" s="153"/>
      <c r="AL11" s="157"/>
    </row>
    <row r="12" spans="2:38" ht="3" customHeight="1" x14ac:dyDescent="0.2">
      <c r="B12" s="158"/>
      <c r="C12" s="159"/>
      <c r="D12" s="159"/>
      <c r="E12" s="159"/>
      <c r="F12" s="159"/>
      <c r="G12" s="159"/>
      <c r="H12" s="159"/>
      <c r="I12" s="159"/>
      <c r="J12" s="159"/>
      <c r="K12" s="160"/>
      <c r="L12" s="161"/>
      <c r="M12" s="161"/>
      <c r="N12" s="162"/>
      <c r="O12" s="161"/>
      <c r="P12" s="161"/>
      <c r="Q12" s="161"/>
      <c r="R12" s="161"/>
      <c r="S12" s="161"/>
      <c r="T12" s="161"/>
      <c r="U12" s="161"/>
      <c r="V12" s="161"/>
      <c r="W12" s="160"/>
      <c r="X12" s="160"/>
      <c r="Y12" s="160"/>
      <c r="Z12" s="160"/>
      <c r="AA12" s="160"/>
      <c r="AB12" s="161"/>
      <c r="AC12" s="159"/>
      <c r="AD12" s="159"/>
      <c r="AE12" s="159"/>
      <c r="AF12" s="159"/>
      <c r="AG12" s="159"/>
      <c r="AH12" s="159"/>
      <c r="AI12" s="159"/>
      <c r="AJ12" s="159"/>
      <c r="AK12" s="159"/>
      <c r="AL12" s="163"/>
    </row>
    <row r="13" spans="2:38" ht="10.5" customHeight="1" x14ac:dyDescent="0.2">
      <c r="B13" s="158"/>
      <c r="C13" s="159"/>
      <c r="D13" s="159"/>
      <c r="E13" s="159"/>
      <c r="F13" s="159"/>
      <c r="G13" s="159"/>
      <c r="H13" s="159"/>
      <c r="I13" s="159"/>
      <c r="J13" s="159"/>
      <c r="K13" s="160"/>
      <c r="L13" s="161"/>
      <c r="M13" s="161"/>
      <c r="N13" s="161"/>
      <c r="O13" s="161"/>
      <c r="P13" s="161"/>
      <c r="Q13" s="161"/>
      <c r="R13" s="161"/>
      <c r="S13" s="161"/>
      <c r="T13" s="161"/>
      <c r="U13" s="161"/>
      <c r="V13" s="161"/>
      <c r="W13" s="401" t="s">
        <v>55</v>
      </c>
      <c r="X13" s="402"/>
      <c r="Y13" s="402"/>
      <c r="Z13" s="402"/>
      <c r="AA13" s="402"/>
      <c r="AB13" s="402"/>
      <c r="AC13" s="402"/>
      <c r="AD13" s="402"/>
      <c r="AE13" s="402"/>
      <c r="AF13" s="402"/>
      <c r="AG13" s="402"/>
      <c r="AH13" s="402"/>
      <c r="AI13" s="402"/>
      <c r="AJ13" s="402"/>
      <c r="AK13" s="403"/>
      <c r="AL13" s="164"/>
    </row>
    <row r="14" spans="2:38" ht="19.5" customHeight="1" x14ac:dyDescent="0.2">
      <c r="B14" s="158"/>
      <c r="C14" s="404" t="s">
        <v>44</v>
      </c>
      <c r="D14" s="405"/>
      <c r="E14" s="405"/>
      <c r="F14" s="406"/>
      <c r="G14" s="407"/>
      <c r="H14" s="408"/>
      <c r="I14" s="409" t="s">
        <v>41</v>
      </c>
      <c r="J14" s="409"/>
      <c r="K14" s="409"/>
      <c r="L14" s="409"/>
      <c r="M14" s="409"/>
      <c r="N14" s="34" t="str">
        <f>IF(G14="","",PI()*G14*G14/4)</f>
        <v/>
      </c>
      <c r="O14" s="410" t="s">
        <v>45</v>
      </c>
      <c r="P14" s="411"/>
      <c r="Q14" s="411"/>
      <c r="R14" s="411"/>
      <c r="S14" s="405"/>
      <c r="T14" s="412"/>
      <c r="U14" s="413"/>
      <c r="V14" s="165"/>
      <c r="W14" s="414" t="str">
        <f>IF(OR(G15="",X14=""),"",X14/(1+G15/100))</f>
        <v/>
      </c>
      <c r="X14" s="415"/>
      <c r="Y14" s="415"/>
      <c r="Z14" s="415"/>
      <c r="AA14" s="415"/>
      <c r="AB14" s="415"/>
      <c r="AC14" s="415"/>
      <c r="AD14" s="415"/>
      <c r="AE14" s="415"/>
      <c r="AF14" s="415"/>
      <c r="AG14" s="415"/>
      <c r="AH14" s="415"/>
      <c r="AI14" s="415"/>
      <c r="AJ14" s="415"/>
      <c r="AK14" s="416"/>
      <c r="AL14" s="163"/>
    </row>
    <row r="15" spans="2:38" ht="23.25" customHeight="1" x14ac:dyDescent="0.2">
      <c r="B15" s="158"/>
      <c r="C15" s="392" t="s">
        <v>43</v>
      </c>
      <c r="D15" s="393"/>
      <c r="E15" s="393"/>
      <c r="F15" s="394"/>
      <c r="G15" s="395" t="str">
        <f>IF(OR(G14="",T14=""),"",(3.1416*(G14/2)*(G14/2))*T14)</f>
        <v/>
      </c>
      <c r="H15" s="396"/>
      <c r="I15" s="397" t="s">
        <v>40</v>
      </c>
      <c r="J15" s="279"/>
      <c r="K15" s="279"/>
      <c r="L15" s="279"/>
      <c r="M15" s="398"/>
      <c r="N15" s="136"/>
      <c r="O15" s="397" t="s">
        <v>57</v>
      </c>
      <c r="P15" s="279"/>
      <c r="Q15" s="279"/>
      <c r="R15" s="279"/>
      <c r="S15" s="398"/>
      <c r="T15" s="399" t="str">
        <f>IF(OR(G15="",N15=""),"",N15/G15)</f>
        <v/>
      </c>
      <c r="U15" s="400" t="e">
        <f>IF(OR(F15="",#REF!=""),"",#REF!/(1+F15/100))</f>
        <v>#REF!</v>
      </c>
      <c r="V15" s="145"/>
      <c r="W15" s="417"/>
      <c r="X15" s="418"/>
      <c r="Y15" s="418"/>
      <c r="Z15" s="418"/>
      <c r="AA15" s="418"/>
      <c r="AB15" s="418"/>
      <c r="AC15" s="418"/>
      <c r="AD15" s="418"/>
      <c r="AE15" s="418"/>
      <c r="AF15" s="418"/>
      <c r="AG15" s="418"/>
      <c r="AH15" s="418"/>
      <c r="AI15" s="418"/>
      <c r="AJ15" s="418"/>
      <c r="AK15" s="419"/>
      <c r="AL15" s="163"/>
    </row>
    <row r="16" spans="2:38" ht="27" customHeight="1" x14ac:dyDescent="0.2">
      <c r="B16" s="158"/>
      <c r="C16" s="426" t="s">
        <v>39</v>
      </c>
      <c r="D16" s="427"/>
      <c r="E16" s="427"/>
      <c r="F16" s="428"/>
      <c r="G16" s="429" t="str">
        <f>IF(OR(N15="",N16=""),"",((N15-N16)/(N16))*100)</f>
        <v/>
      </c>
      <c r="H16" s="430"/>
      <c r="I16" s="431" t="s">
        <v>42</v>
      </c>
      <c r="J16" s="432"/>
      <c r="K16" s="432"/>
      <c r="L16" s="432"/>
      <c r="M16" s="427"/>
      <c r="N16" s="137"/>
      <c r="O16" s="431" t="s">
        <v>58</v>
      </c>
      <c r="P16" s="432"/>
      <c r="Q16" s="432"/>
      <c r="R16" s="432"/>
      <c r="S16" s="427"/>
      <c r="T16" s="399" t="str">
        <f>IF(OR(G15="",N16=""),"",N16/G15)</f>
        <v/>
      </c>
      <c r="U16" s="400" t="str">
        <f>IF(OR(F16="",W14=""),"",W14/(1+F16/100))</f>
        <v/>
      </c>
      <c r="V16" s="97"/>
      <c r="W16" s="417"/>
      <c r="X16" s="418"/>
      <c r="Y16" s="418"/>
      <c r="Z16" s="418"/>
      <c r="AA16" s="418"/>
      <c r="AB16" s="418"/>
      <c r="AC16" s="418"/>
      <c r="AD16" s="418"/>
      <c r="AE16" s="418"/>
      <c r="AF16" s="418"/>
      <c r="AG16" s="418"/>
      <c r="AH16" s="418"/>
      <c r="AI16" s="418"/>
      <c r="AJ16" s="418"/>
      <c r="AK16" s="419"/>
      <c r="AL16" s="163"/>
    </row>
    <row r="17" spans="2:38" ht="19.5" customHeight="1" x14ac:dyDescent="0.2">
      <c r="B17" s="158"/>
      <c r="C17" s="383" t="s">
        <v>46</v>
      </c>
      <c r="D17" s="384"/>
      <c r="E17" s="384"/>
      <c r="F17" s="269"/>
      <c r="G17" s="385"/>
      <c r="H17" s="386"/>
      <c r="I17" s="269" t="s">
        <v>51</v>
      </c>
      <c r="J17" s="269"/>
      <c r="K17" s="269"/>
      <c r="L17" s="269"/>
      <c r="M17" s="387" t="str">
        <f>IF(T14="","",(T14/G14))</f>
        <v/>
      </c>
      <c r="N17" s="387"/>
      <c r="O17" s="166" t="s">
        <v>59</v>
      </c>
      <c r="P17" s="166"/>
      <c r="Q17" s="360">
        <v>0.21890000000000001</v>
      </c>
      <c r="R17" s="360"/>
      <c r="S17" s="360"/>
      <c r="T17" s="360"/>
      <c r="U17" s="360"/>
      <c r="V17" s="97"/>
      <c r="W17" s="417"/>
      <c r="X17" s="418"/>
      <c r="Y17" s="418"/>
      <c r="Z17" s="418"/>
      <c r="AA17" s="418"/>
      <c r="AB17" s="418"/>
      <c r="AC17" s="418"/>
      <c r="AD17" s="418"/>
      <c r="AE17" s="418"/>
      <c r="AF17" s="418"/>
      <c r="AG17" s="418"/>
      <c r="AH17" s="418"/>
      <c r="AI17" s="418"/>
      <c r="AJ17" s="418"/>
      <c r="AK17" s="419"/>
      <c r="AL17" s="163"/>
    </row>
    <row r="18" spans="2:38" ht="3" customHeight="1" x14ac:dyDescent="0.2">
      <c r="B18" s="158"/>
      <c r="C18" s="159"/>
      <c r="D18" s="159"/>
      <c r="E18" s="159"/>
      <c r="F18" s="159"/>
      <c r="G18" s="159"/>
      <c r="H18" s="159"/>
      <c r="I18" s="159"/>
      <c r="J18" s="159"/>
      <c r="K18" s="159"/>
      <c r="L18" s="159"/>
      <c r="M18" s="159"/>
      <c r="N18" s="159"/>
      <c r="O18" s="159"/>
      <c r="P18" s="159"/>
      <c r="Q18" s="159"/>
      <c r="R18" s="159"/>
      <c r="S18" s="159"/>
      <c r="T18" s="159"/>
      <c r="U18" s="159"/>
      <c r="V18" s="159"/>
      <c r="W18" s="417"/>
      <c r="X18" s="418"/>
      <c r="Y18" s="418"/>
      <c r="Z18" s="418"/>
      <c r="AA18" s="418"/>
      <c r="AB18" s="418"/>
      <c r="AC18" s="418"/>
      <c r="AD18" s="418"/>
      <c r="AE18" s="418"/>
      <c r="AF18" s="418"/>
      <c r="AG18" s="418"/>
      <c r="AH18" s="418"/>
      <c r="AI18" s="418"/>
      <c r="AJ18" s="418"/>
      <c r="AK18" s="419"/>
      <c r="AL18" s="163"/>
    </row>
    <row r="19" spans="2:38" ht="3" customHeight="1" x14ac:dyDescent="0.2">
      <c r="B19" s="158"/>
      <c r="C19" s="159"/>
      <c r="D19" s="159"/>
      <c r="E19" s="159"/>
      <c r="F19" s="159"/>
      <c r="G19" s="159"/>
      <c r="H19" s="159"/>
      <c r="I19" s="159"/>
      <c r="J19" s="159"/>
      <c r="K19" s="159"/>
      <c r="L19" s="159"/>
      <c r="M19" s="159"/>
      <c r="N19" s="159"/>
      <c r="O19" s="159"/>
      <c r="P19" s="159"/>
      <c r="Q19" s="159"/>
      <c r="R19" s="159"/>
      <c r="S19" s="159"/>
      <c r="T19" s="159"/>
      <c r="U19" s="159"/>
      <c r="V19" s="159"/>
      <c r="W19" s="417"/>
      <c r="X19" s="418"/>
      <c r="Y19" s="418"/>
      <c r="Z19" s="418"/>
      <c r="AA19" s="418"/>
      <c r="AB19" s="418"/>
      <c r="AC19" s="418"/>
      <c r="AD19" s="418"/>
      <c r="AE19" s="418"/>
      <c r="AF19" s="418"/>
      <c r="AG19" s="418"/>
      <c r="AH19" s="418"/>
      <c r="AI19" s="418"/>
      <c r="AJ19" s="418"/>
      <c r="AK19" s="419"/>
      <c r="AL19" s="163"/>
    </row>
    <row r="20" spans="2:38" ht="15" customHeight="1" x14ac:dyDescent="0.2">
      <c r="B20" s="158"/>
      <c r="C20" s="361" t="s">
        <v>95</v>
      </c>
      <c r="D20" s="362"/>
      <c r="E20" s="362"/>
      <c r="F20" s="362"/>
      <c r="G20" s="362"/>
      <c r="H20" s="363"/>
      <c r="I20" s="364" t="s">
        <v>50</v>
      </c>
      <c r="J20" s="365"/>
      <c r="K20" s="366"/>
      <c r="L20" s="364" t="s">
        <v>98</v>
      </c>
      <c r="M20" s="366"/>
      <c r="N20" s="370" t="s">
        <v>56</v>
      </c>
      <c r="O20" s="364" t="s">
        <v>48</v>
      </c>
      <c r="P20" s="366"/>
      <c r="Q20" s="364" t="s">
        <v>53</v>
      </c>
      <c r="R20" s="365"/>
      <c r="S20" s="365"/>
      <c r="T20" s="365"/>
      <c r="U20" s="372"/>
      <c r="V20" s="159"/>
      <c r="W20" s="417"/>
      <c r="X20" s="418"/>
      <c r="Y20" s="418"/>
      <c r="Z20" s="418"/>
      <c r="AA20" s="418"/>
      <c r="AB20" s="418"/>
      <c r="AC20" s="418"/>
      <c r="AD20" s="418"/>
      <c r="AE20" s="418"/>
      <c r="AF20" s="418"/>
      <c r="AG20" s="418"/>
      <c r="AH20" s="418"/>
      <c r="AI20" s="418"/>
      <c r="AJ20" s="418"/>
      <c r="AK20" s="419"/>
      <c r="AL20" s="163"/>
    </row>
    <row r="21" spans="2:38" s="170" customFormat="1" ht="22.5" customHeight="1" x14ac:dyDescent="0.2">
      <c r="B21" s="167"/>
      <c r="C21" s="374" t="s">
        <v>93</v>
      </c>
      <c r="D21" s="369"/>
      <c r="E21" s="369"/>
      <c r="F21" s="371"/>
      <c r="G21" s="367" t="s">
        <v>94</v>
      </c>
      <c r="H21" s="369"/>
      <c r="I21" s="367"/>
      <c r="J21" s="368"/>
      <c r="K21" s="369"/>
      <c r="L21" s="367"/>
      <c r="M21" s="369"/>
      <c r="N21" s="371"/>
      <c r="O21" s="367"/>
      <c r="P21" s="369"/>
      <c r="Q21" s="367"/>
      <c r="R21" s="368"/>
      <c r="S21" s="368"/>
      <c r="T21" s="368"/>
      <c r="U21" s="373"/>
      <c r="V21" s="168"/>
      <c r="W21" s="417"/>
      <c r="X21" s="418"/>
      <c r="Y21" s="418"/>
      <c r="Z21" s="418"/>
      <c r="AA21" s="418"/>
      <c r="AB21" s="418"/>
      <c r="AC21" s="418"/>
      <c r="AD21" s="418"/>
      <c r="AE21" s="418"/>
      <c r="AF21" s="418"/>
      <c r="AG21" s="418"/>
      <c r="AH21" s="418"/>
      <c r="AI21" s="418"/>
      <c r="AJ21" s="418"/>
      <c r="AK21" s="419"/>
      <c r="AL21" s="169"/>
    </row>
    <row r="22" spans="2:38" ht="11.25" customHeight="1" x14ac:dyDescent="0.2">
      <c r="B22" s="158"/>
      <c r="C22" s="375">
        <v>10</v>
      </c>
      <c r="D22" s="376"/>
      <c r="E22" s="376"/>
      <c r="F22" s="377"/>
      <c r="G22" s="306"/>
      <c r="H22" s="307"/>
      <c r="I22" s="378">
        <f>IF(C22="","",C22*0.001*25.4)</f>
        <v>0.254</v>
      </c>
      <c r="J22" s="379"/>
      <c r="K22" s="380"/>
      <c r="L22" s="309" t="str">
        <f>IF(I22="","",IF($T$14="","",(I22/(10*$T$14)*100)))</f>
        <v/>
      </c>
      <c r="M22" s="310"/>
      <c r="N22" s="79" t="str">
        <f>IF(OR($N$14="",L22=""),"",$N$14/(1-(L22/100)))</f>
        <v/>
      </c>
      <c r="O22" s="381" t="str">
        <f>IF(OR($Q$17="",G22=""),"",$Q$17*G22)</f>
        <v/>
      </c>
      <c r="P22" s="382"/>
      <c r="Q22" s="356" t="str">
        <f>IF(OR(O22="",N22=""),"",O22/N22)</f>
        <v/>
      </c>
      <c r="R22" s="357"/>
      <c r="S22" s="357"/>
      <c r="T22" s="357"/>
      <c r="U22" s="358"/>
      <c r="V22" s="171"/>
      <c r="W22" s="417"/>
      <c r="X22" s="418"/>
      <c r="Y22" s="418"/>
      <c r="Z22" s="418"/>
      <c r="AA22" s="418"/>
      <c r="AB22" s="418"/>
      <c r="AC22" s="418"/>
      <c r="AD22" s="418"/>
      <c r="AE22" s="418"/>
      <c r="AF22" s="418"/>
      <c r="AG22" s="418"/>
      <c r="AH22" s="418"/>
      <c r="AI22" s="418"/>
      <c r="AJ22" s="418"/>
      <c r="AK22" s="419"/>
      <c r="AL22" s="163"/>
    </row>
    <row r="23" spans="2:38" ht="11.25" customHeight="1" x14ac:dyDescent="0.2">
      <c r="B23" s="158"/>
      <c r="C23" s="348">
        <v>25</v>
      </c>
      <c r="D23" s="349"/>
      <c r="E23" s="349"/>
      <c r="F23" s="350"/>
      <c r="G23" s="306"/>
      <c r="H23" s="307"/>
      <c r="I23" s="351">
        <f t="shared" ref="I23:I33" si="0">IF(C23="","",C23*0.001*25.4)</f>
        <v>0.63500000000000001</v>
      </c>
      <c r="J23" s="352"/>
      <c r="K23" s="353"/>
      <c r="L23" s="309" t="str">
        <f t="shared" ref="L23:L29" si="1">IF(I23="","",IF($T$14="","",(I23/(10*$T$14)*100)))</f>
        <v/>
      </c>
      <c r="M23" s="310"/>
      <c r="N23" s="79" t="str">
        <f t="shared" ref="N23:N46" si="2">IF(OR($N$14="",L23=""),"",$N$14/(1-(L23/100)))</f>
        <v/>
      </c>
      <c r="O23" s="354" t="str">
        <f t="shared" ref="O23:O46" si="3">IF(OR($Q$17="",G23=""),"",$Q$17*G23)</f>
        <v/>
      </c>
      <c r="P23" s="355"/>
      <c r="Q23" s="356" t="str">
        <f t="shared" ref="Q23:Q46" si="4">IF(OR(O23="",N23=""),"",O23/N23)</f>
        <v/>
      </c>
      <c r="R23" s="357"/>
      <c r="S23" s="357"/>
      <c r="T23" s="357"/>
      <c r="U23" s="358"/>
      <c r="V23" s="171"/>
      <c r="W23" s="420"/>
      <c r="X23" s="421"/>
      <c r="Y23" s="421"/>
      <c r="Z23" s="421"/>
      <c r="AA23" s="421"/>
      <c r="AB23" s="421"/>
      <c r="AC23" s="421"/>
      <c r="AD23" s="421"/>
      <c r="AE23" s="421"/>
      <c r="AF23" s="421"/>
      <c r="AG23" s="421"/>
      <c r="AH23" s="421"/>
      <c r="AI23" s="421"/>
      <c r="AJ23" s="421"/>
      <c r="AK23" s="422"/>
      <c r="AL23" s="163"/>
    </row>
    <row r="24" spans="2:38" ht="11.25" customHeight="1" x14ac:dyDescent="0.2">
      <c r="B24" s="158"/>
      <c r="C24" s="348">
        <v>50</v>
      </c>
      <c r="D24" s="349"/>
      <c r="E24" s="349"/>
      <c r="F24" s="350"/>
      <c r="G24" s="306"/>
      <c r="H24" s="307"/>
      <c r="I24" s="351">
        <f t="shared" si="0"/>
        <v>1.27</v>
      </c>
      <c r="J24" s="352"/>
      <c r="K24" s="353"/>
      <c r="L24" s="309" t="str">
        <f t="shared" si="1"/>
        <v/>
      </c>
      <c r="M24" s="310"/>
      <c r="N24" s="79" t="str">
        <f t="shared" si="2"/>
        <v/>
      </c>
      <c r="O24" s="354" t="str">
        <f>IF(OR($Q$17="",G24=""),"",$Q$17*G24)</f>
        <v/>
      </c>
      <c r="P24" s="355"/>
      <c r="Q24" s="356" t="str">
        <f t="shared" si="4"/>
        <v/>
      </c>
      <c r="R24" s="357"/>
      <c r="S24" s="357"/>
      <c r="T24" s="357"/>
      <c r="U24" s="358"/>
      <c r="V24" s="171"/>
      <c r="W24" s="172"/>
      <c r="X24" s="173"/>
      <c r="Y24" s="173"/>
      <c r="Z24" s="173"/>
      <c r="AA24" s="173"/>
      <c r="AB24" s="174" t="str">
        <f t="shared" ref="AB24:AB46" si="5">IF(U24="","",U24)</f>
        <v/>
      </c>
      <c r="AC24" s="175"/>
      <c r="AD24" s="172"/>
      <c r="AE24" s="176"/>
      <c r="AF24" s="159"/>
      <c r="AG24" s="177"/>
      <c r="AH24" s="177"/>
      <c r="AI24" s="159"/>
      <c r="AJ24" s="159"/>
      <c r="AK24" s="159"/>
      <c r="AL24" s="163"/>
    </row>
    <row r="25" spans="2:38" ht="11.25" customHeight="1" x14ac:dyDescent="0.2">
      <c r="B25" s="158"/>
      <c r="C25" s="348">
        <v>75</v>
      </c>
      <c r="D25" s="349"/>
      <c r="E25" s="349"/>
      <c r="F25" s="350"/>
      <c r="G25" s="306"/>
      <c r="H25" s="307"/>
      <c r="I25" s="351">
        <f t="shared" si="0"/>
        <v>1.9049999999999998</v>
      </c>
      <c r="J25" s="352"/>
      <c r="K25" s="353"/>
      <c r="L25" s="309" t="str">
        <f t="shared" si="1"/>
        <v/>
      </c>
      <c r="M25" s="310"/>
      <c r="N25" s="79" t="str">
        <f t="shared" si="2"/>
        <v/>
      </c>
      <c r="O25" s="354" t="str">
        <f t="shared" si="3"/>
        <v/>
      </c>
      <c r="P25" s="355"/>
      <c r="Q25" s="356" t="str">
        <f t="shared" si="4"/>
        <v/>
      </c>
      <c r="R25" s="357"/>
      <c r="S25" s="357"/>
      <c r="T25" s="357"/>
      <c r="U25" s="358"/>
      <c r="V25" s="171"/>
      <c r="W25" s="172"/>
      <c r="X25" s="173"/>
      <c r="Y25" s="173"/>
      <c r="Z25" s="173"/>
      <c r="AA25" s="173"/>
      <c r="AB25" s="174" t="str">
        <f t="shared" si="5"/>
        <v/>
      </c>
      <c r="AC25" s="175"/>
      <c r="AD25" s="172"/>
      <c r="AE25" s="176"/>
      <c r="AF25" s="159"/>
      <c r="AG25" s="177"/>
      <c r="AH25" s="177"/>
      <c r="AI25" s="159"/>
      <c r="AJ25" s="159"/>
      <c r="AK25" s="159"/>
      <c r="AL25" s="163"/>
    </row>
    <row r="26" spans="2:38" ht="11.25" customHeight="1" x14ac:dyDescent="0.2">
      <c r="B26" s="158"/>
      <c r="C26" s="348">
        <v>100</v>
      </c>
      <c r="D26" s="349"/>
      <c r="E26" s="349"/>
      <c r="F26" s="350"/>
      <c r="G26" s="306"/>
      <c r="H26" s="307"/>
      <c r="I26" s="351">
        <f t="shared" si="0"/>
        <v>2.54</v>
      </c>
      <c r="J26" s="352"/>
      <c r="K26" s="353"/>
      <c r="L26" s="309" t="str">
        <f t="shared" si="1"/>
        <v/>
      </c>
      <c r="M26" s="310"/>
      <c r="N26" s="79" t="str">
        <f t="shared" si="2"/>
        <v/>
      </c>
      <c r="O26" s="354" t="str">
        <f>IF(OR($Q$17="",G26=""),"",$Q$17*G26)</f>
        <v/>
      </c>
      <c r="P26" s="355"/>
      <c r="Q26" s="356" t="str">
        <f t="shared" si="4"/>
        <v/>
      </c>
      <c r="R26" s="357"/>
      <c r="S26" s="357"/>
      <c r="T26" s="357"/>
      <c r="U26" s="358"/>
      <c r="V26" s="171"/>
      <c r="W26" s="172"/>
      <c r="X26" s="173"/>
      <c r="Y26" s="173"/>
      <c r="Z26" s="173"/>
      <c r="AA26" s="173"/>
      <c r="AB26" s="174" t="str">
        <f t="shared" si="5"/>
        <v/>
      </c>
      <c r="AC26" s="175"/>
      <c r="AD26" s="172"/>
      <c r="AE26" s="176"/>
      <c r="AF26" s="159"/>
      <c r="AG26" s="177"/>
      <c r="AH26" s="177"/>
      <c r="AI26" s="159"/>
      <c r="AJ26" s="159"/>
      <c r="AK26" s="159"/>
      <c r="AL26" s="163"/>
    </row>
    <row r="27" spans="2:38" ht="11.25" customHeight="1" x14ac:dyDescent="0.2">
      <c r="B27" s="158"/>
      <c r="C27" s="348">
        <v>150</v>
      </c>
      <c r="D27" s="349"/>
      <c r="E27" s="349"/>
      <c r="F27" s="350"/>
      <c r="G27" s="306"/>
      <c r="H27" s="307"/>
      <c r="I27" s="351">
        <f t="shared" si="0"/>
        <v>3.8099999999999996</v>
      </c>
      <c r="J27" s="352"/>
      <c r="K27" s="353"/>
      <c r="L27" s="309" t="str">
        <f t="shared" si="1"/>
        <v/>
      </c>
      <c r="M27" s="310"/>
      <c r="N27" s="79" t="str">
        <f t="shared" si="2"/>
        <v/>
      </c>
      <c r="O27" s="354" t="str">
        <f t="shared" si="3"/>
        <v/>
      </c>
      <c r="P27" s="355"/>
      <c r="Q27" s="356" t="str">
        <f t="shared" si="4"/>
        <v/>
      </c>
      <c r="R27" s="357"/>
      <c r="S27" s="357"/>
      <c r="T27" s="357"/>
      <c r="U27" s="358"/>
      <c r="V27" s="171"/>
      <c r="W27" s="172"/>
      <c r="X27" s="173"/>
      <c r="Y27" s="173"/>
      <c r="Z27" s="173"/>
      <c r="AA27" s="173"/>
      <c r="AB27" s="174" t="str">
        <f t="shared" si="5"/>
        <v/>
      </c>
      <c r="AC27" s="175"/>
      <c r="AD27" s="172"/>
      <c r="AE27" s="176"/>
      <c r="AF27" s="159"/>
      <c r="AG27" s="177"/>
      <c r="AH27" s="177"/>
      <c r="AI27" s="159"/>
      <c r="AJ27" s="159"/>
      <c r="AK27" s="159"/>
      <c r="AL27" s="163"/>
    </row>
    <row r="28" spans="2:38" ht="11.25" customHeight="1" x14ac:dyDescent="0.2">
      <c r="B28" s="158"/>
      <c r="C28" s="348">
        <v>200</v>
      </c>
      <c r="D28" s="349"/>
      <c r="E28" s="349"/>
      <c r="F28" s="350"/>
      <c r="G28" s="306"/>
      <c r="H28" s="307"/>
      <c r="I28" s="351">
        <f t="shared" si="0"/>
        <v>5.08</v>
      </c>
      <c r="J28" s="352"/>
      <c r="K28" s="353"/>
      <c r="L28" s="309" t="str">
        <f t="shared" si="1"/>
        <v/>
      </c>
      <c r="M28" s="310"/>
      <c r="N28" s="79" t="str">
        <f t="shared" si="2"/>
        <v/>
      </c>
      <c r="O28" s="354" t="str">
        <f t="shared" si="3"/>
        <v/>
      </c>
      <c r="P28" s="355"/>
      <c r="Q28" s="356" t="str">
        <f t="shared" si="4"/>
        <v/>
      </c>
      <c r="R28" s="357"/>
      <c r="S28" s="357"/>
      <c r="T28" s="357"/>
      <c r="U28" s="358"/>
      <c r="V28" s="171"/>
      <c r="W28" s="172"/>
      <c r="X28" s="173"/>
      <c r="Y28" s="173"/>
      <c r="Z28" s="173"/>
      <c r="AA28" s="173"/>
      <c r="AB28" s="174" t="str">
        <f t="shared" si="5"/>
        <v/>
      </c>
      <c r="AC28" s="175"/>
      <c r="AD28" s="172"/>
      <c r="AE28" s="176"/>
      <c r="AF28" s="159"/>
      <c r="AG28" s="177"/>
      <c r="AH28" s="177"/>
      <c r="AI28" s="159"/>
      <c r="AJ28" s="159"/>
      <c r="AK28" s="159"/>
      <c r="AL28" s="163"/>
    </row>
    <row r="29" spans="2:38" ht="11.25" customHeight="1" x14ac:dyDescent="0.2">
      <c r="B29" s="158"/>
      <c r="C29" s="348">
        <v>250</v>
      </c>
      <c r="D29" s="349"/>
      <c r="E29" s="349"/>
      <c r="F29" s="350"/>
      <c r="G29" s="306"/>
      <c r="H29" s="307"/>
      <c r="I29" s="351">
        <f t="shared" si="0"/>
        <v>6.35</v>
      </c>
      <c r="J29" s="352"/>
      <c r="K29" s="353"/>
      <c r="L29" s="309" t="str">
        <f t="shared" si="1"/>
        <v/>
      </c>
      <c r="M29" s="310"/>
      <c r="N29" s="79" t="str">
        <f t="shared" si="2"/>
        <v/>
      </c>
      <c r="O29" s="354" t="str">
        <f t="shared" si="3"/>
        <v/>
      </c>
      <c r="P29" s="355"/>
      <c r="Q29" s="356" t="str">
        <f t="shared" si="4"/>
        <v/>
      </c>
      <c r="R29" s="357"/>
      <c r="S29" s="357"/>
      <c r="T29" s="357"/>
      <c r="U29" s="358"/>
      <c r="V29" s="171"/>
      <c r="W29" s="172"/>
      <c r="X29" s="173"/>
      <c r="Y29" s="173"/>
      <c r="Z29" s="173"/>
      <c r="AA29" s="173"/>
      <c r="AB29" s="174" t="str">
        <f t="shared" si="5"/>
        <v/>
      </c>
      <c r="AC29" s="175"/>
      <c r="AD29" s="172"/>
      <c r="AE29" s="176"/>
      <c r="AF29" s="159"/>
      <c r="AG29" s="177"/>
      <c r="AH29" s="177"/>
      <c r="AI29" s="159"/>
      <c r="AJ29" s="159"/>
      <c r="AK29" s="159"/>
      <c r="AL29" s="163"/>
    </row>
    <row r="30" spans="2:38" ht="11.25" customHeight="1" x14ac:dyDescent="0.2">
      <c r="B30" s="158"/>
      <c r="C30" s="348">
        <v>300</v>
      </c>
      <c r="D30" s="349"/>
      <c r="E30" s="349"/>
      <c r="F30" s="350"/>
      <c r="G30" s="306"/>
      <c r="H30" s="307"/>
      <c r="I30" s="351">
        <f t="shared" si="0"/>
        <v>7.6199999999999992</v>
      </c>
      <c r="J30" s="352"/>
      <c r="K30" s="353"/>
      <c r="L30" s="309" t="str">
        <f t="shared" ref="L30:L45" si="6">IF(I30="","",IF($T$14="","",(I30/(10*$T$14)*100)))</f>
        <v/>
      </c>
      <c r="M30" s="310"/>
      <c r="N30" s="79" t="str">
        <f t="shared" si="2"/>
        <v/>
      </c>
      <c r="O30" s="354" t="str">
        <f t="shared" si="3"/>
        <v/>
      </c>
      <c r="P30" s="355"/>
      <c r="Q30" s="356" t="str">
        <f t="shared" si="4"/>
        <v/>
      </c>
      <c r="R30" s="357"/>
      <c r="S30" s="357"/>
      <c r="T30" s="357"/>
      <c r="U30" s="358"/>
      <c r="V30" s="171"/>
      <c r="W30" s="172"/>
      <c r="X30" s="173"/>
      <c r="Y30" s="173"/>
      <c r="Z30" s="173"/>
      <c r="AA30" s="173"/>
      <c r="AB30" s="174" t="str">
        <f t="shared" si="5"/>
        <v/>
      </c>
      <c r="AC30" s="175"/>
      <c r="AD30" s="172"/>
      <c r="AE30" s="176"/>
      <c r="AF30" s="159"/>
      <c r="AG30" s="177"/>
      <c r="AH30" s="177"/>
      <c r="AI30" s="159"/>
      <c r="AJ30" s="159"/>
      <c r="AK30" s="159"/>
      <c r="AL30" s="163"/>
    </row>
    <row r="31" spans="2:38" ht="11.25" customHeight="1" x14ac:dyDescent="0.2">
      <c r="B31" s="158"/>
      <c r="C31" s="341">
        <v>350</v>
      </c>
      <c r="D31" s="342"/>
      <c r="E31" s="342"/>
      <c r="F31" s="343"/>
      <c r="G31" s="306"/>
      <c r="H31" s="307"/>
      <c r="I31" s="359">
        <f t="shared" si="0"/>
        <v>8.89</v>
      </c>
      <c r="J31" s="359"/>
      <c r="K31" s="359"/>
      <c r="L31" s="309" t="str">
        <f t="shared" si="6"/>
        <v/>
      </c>
      <c r="M31" s="310"/>
      <c r="N31" s="79" t="str">
        <f t="shared" si="2"/>
        <v/>
      </c>
      <c r="O31" s="311" t="str">
        <f t="shared" si="3"/>
        <v/>
      </c>
      <c r="P31" s="311"/>
      <c r="Q31" s="312" t="str">
        <f t="shared" si="4"/>
        <v/>
      </c>
      <c r="R31" s="313"/>
      <c r="S31" s="313"/>
      <c r="T31" s="313"/>
      <c r="U31" s="314"/>
      <c r="V31" s="171"/>
      <c r="W31" s="172"/>
      <c r="X31" s="173"/>
      <c r="Y31" s="173"/>
      <c r="Z31" s="173"/>
      <c r="AA31" s="173"/>
      <c r="AB31" s="174" t="str">
        <f t="shared" si="5"/>
        <v/>
      </c>
      <c r="AC31" s="175"/>
      <c r="AD31" s="172"/>
      <c r="AE31" s="176"/>
      <c r="AF31" s="159"/>
      <c r="AG31" s="177"/>
      <c r="AH31" s="177"/>
      <c r="AI31" s="159"/>
      <c r="AJ31" s="159"/>
      <c r="AK31" s="159"/>
      <c r="AL31" s="163"/>
    </row>
    <row r="32" spans="2:38" ht="11.25" customHeight="1" x14ac:dyDescent="0.2">
      <c r="B32" s="158"/>
      <c r="C32" s="303">
        <v>400</v>
      </c>
      <c r="D32" s="304"/>
      <c r="E32" s="304"/>
      <c r="F32" s="305"/>
      <c r="G32" s="306"/>
      <c r="H32" s="307"/>
      <c r="I32" s="308">
        <f t="shared" si="0"/>
        <v>10.16</v>
      </c>
      <c r="J32" s="308"/>
      <c r="K32" s="308"/>
      <c r="L32" s="309" t="str">
        <f t="shared" si="6"/>
        <v/>
      </c>
      <c r="M32" s="310"/>
      <c r="N32" s="79" t="str">
        <f t="shared" si="2"/>
        <v/>
      </c>
      <c r="O32" s="344" t="str">
        <f t="shared" si="3"/>
        <v/>
      </c>
      <c r="P32" s="344"/>
      <c r="Q32" s="345" t="str">
        <f t="shared" si="4"/>
        <v/>
      </c>
      <c r="R32" s="346"/>
      <c r="S32" s="346"/>
      <c r="T32" s="346"/>
      <c r="U32" s="347"/>
      <c r="V32" s="171"/>
      <c r="W32" s="172"/>
      <c r="X32" s="173"/>
      <c r="Y32" s="173"/>
      <c r="Z32" s="173"/>
      <c r="AA32" s="173"/>
      <c r="AB32" s="174" t="str">
        <f t="shared" si="5"/>
        <v/>
      </c>
      <c r="AC32" s="175"/>
      <c r="AD32" s="172"/>
      <c r="AE32" s="176"/>
      <c r="AF32" s="159"/>
      <c r="AG32" s="177"/>
      <c r="AH32" s="177"/>
      <c r="AI32" s="159"/>
      <c r="AJ32" s="159"/>
      <c r="AK32" s="159"/>
      <c r="AL32" s="163"/>
    </row>
    <row r="33" spans="2:38" ht="11.25" customHeight="1" x14ac:dyDescent="0.2">
      <c r="B33" s="158"/>
      <c r="C33" s="303">
        <v>500</v>
      </c>
      <c r="D33" s="304"/>
      <c r="E33" s="304"/>
      <c r="F33" s="305"/>
      <c r="G33" s="306"/>
      <c r="H33" s="307"/>
      <c r="I33" s="308">
        <f t="shared" si="0"/>
        <v>12.7</v>
      </c>
      <c r="J33" s="308"/>
      <c r="K33" s="308"/>
      <c r="L33" s="309" t="str">
        <f t="shared" si="6"/>
        <v/>
      </c>
      <c r="M33" s="310"/>
      <c r="N33" s="79" t="str">
        <f t="shared" si="2"/>
        <v/>
      </c>
      <c r="O33" s="344" t="str">
        <f t="shared" si="3"/>
        <v/>
      </c>
      <c r="P33" s="344"/>
      <c r="Q33" s="345" t="str">
        <f t="shared" si="4"/>
        <v/>
      </c>
      <c r="R33" s="346"/>
      <c r="S33" s="346"/>
      <c r="T33" s="346"/>
      <c r="U33" s="347"/>
      <c r="V33" s="178"/>
      <c r="W33" s="172"/>
      <c r="X33" s="173"/>
      <c r="Y33" s="173"/>
      <c r="Z33" s="173"/>
      <c r="AA33" s="173"/>
      <c r="AB33" s="174" t="str">
        <f t="shared" si="5"/>
        <v/>
      </c>
      <c r="AC33" s="175"/>
      <c r="AD33" s="172"/>
      <c r="AE33" s="176"/>
      <c r="AF33" s="159"/>
      <c r="AG33" s="177"/>
      <c r="AH33" s="177"/>
      <c r="AI33" s="159"/>
      <c r="AJ33" s="159"/>
      <c r="AK33" s="159"/>
      <c r="AL33" s="163"/>
    </row>
    <row r="34" spans="2:38" ht="11.25" customHeight="1" x14ac:dyDescent="0.2">
      <c r="B34" s="158"/>
      <c r="C34" s="303">
        <v>600</v>
      </c>
      <c r="D34" s="304"/>
      <c r="E34" s="304"/>
      <c r="F34" s="305"/>
      <c r="G34" s="306"/>
      <c r="H34" s="307"/>
      <c r="I34" s="308">
        <f>IF(C34="","",C34*0.001*25.4)</f>
        <v>15.239999999999998</v>
      </c>
      <c r="J34" s="308"/>
      <c r="K34" s="308"/>
      <c r="L34" s="309" t="str">
        <f t="shared" si="6"/>
        <v/>
      </c>
      <c r="M34" s="310"/>
      <c r="N34" s="79" t="str">
        <f t="shared" si="2"/>
        <v/>
      </c>
      <c r="O34" s="344" t="str">
        <f t="shared" si="3"/>
        <v/>
      </c>
      <c r="P34" s="344"/>
      <c r="Q34" s="345" t="str">
        <f t="shared" si="4"/>
        <v/>
      </c>
      <c r="R34" s="346"/>
      <c r="S34" s="346"/>
      <c r="T34" s="346"/>
      <c r="U34" s="347"/>
      <c r="V34" s="171"/>
      <c r="W34" s="172"/>
      <c r="X34" s="173"/>
      <c r="Y34" s="173"/>
      <c r="Z34" s="173"/>
      <c r="AA34" s="173"/>
      <c r="AB34" s="174" t="str">
        <f t="shared" si="5"/>
        <v/>
      </c>
      <c r="AC34" s="175"/>
      <c r="AD34" s="172"/>
      <c r="AE34" s="176"/>
      <c r="AF34" s="159"/>
      <c r="AG34" s="177"/>
      <c r="AH34" s="177"/>
      <c r="AI34" s="159"/>
      <c r="AJ34" s="159"/>
      <c r="AK34" s="159"/>
      <c r="AL34" s="163"/>
    </row>
    <row r="35" spans="2:38" ht="11.25" customHeight="1" x14ac:dyDescent="0.2">
      <c r="B35" s="158"/>
      <c r="C35" s="303">
        <v>700</v>
      </c>
      <c r="D35" s="304"/>
      <c r="E35" s="304"/>
      <c r="F35" s="305"/>
      <c r="G35" s="306"/>
      <c r="H35" s="307"/>
      <c r="I35" s="308">
        <f t="shared" ref="I35:I46" si="7">IF(C35="","",C35*0.001*25.4)</f>
        <v>17.78</v>
      </c>
      <c r="J35" s="308"/>
      <c r="K35" s="308"/>
      <c r="L35" s="309" t="str">
        <f t="shared" si="6"/>
        <v/>
      </c>
      <c r="M35" s="310"/>
      <c r="N35" s="79" t="str">
        <f t="shared" si="2"/>
        <v/>
      </c>
      <c r="O35" s="311" t="str">
        <f t="shared" si="3"/>
        <v/>
      </c>
      <c r="P35" s="311"/>
      <c r="Q35" s="312" t="str">
        <f t="shared" si="4"/>
        <v/>
      </c>
      <c r="R35" s="313"/>
      <c r="S35" s="313"/>
      <c r="T35" s="313"/>
      <c r="U35" s="314"/>
      <c r="V35" s="171"/>
      <c r="W35" s="172"/>
      <c r="X35" s="173"/>
      <c r="Y35" s="173"/>
      <c r="Z35" s="173"/>
      <c r="AA35" s="173"/>
      <c r="AB35" s="174" t="str">
        <f t="shared" si="5"/>
        <v/>
      </c>
      <c r="AC35" s="175"/>
      <c r="AD35" s="172"/>
      <c r="AE35" s="176"/>
      <c r="AF35" s="159"/>
      <c r="AG35" s="177"/>
      <c r="AH35" s="177"/>
      <c r="AI35" s="159"/>
      <c r="AJ35" s="159"/>
      <c r="AK35" s="159"/>
      <c r="AL35" s="163"/>
    </row>
    <row r="36" spans="2:38" ht="11.25" customHeight="1" x14ac:dyDescent="0.2">
      <c r="B36" s="158"/>
      <c r="C36" s="303">
        <v>800</v>
      </c>
      <c r="D36" s="304"/>
      <c r="E36" s="304"/>
      <c r="F36" s="305"/>
      <c r="G36" s="306"/>
      <c r="H36" s="307"/>
      <c r="I36" s="308">
        <f t="shared" si="7"/>
        <v>20.32</v>
      </c>
      <c r="J36" s="308"/>
      <c r="K36" s="308"/>
      <c r="L36" s="309" t="str">
        <f t="shared" si="6"/>
        <v/>
      </c>
      <c r="M36" s="310"/>
      <c r="N36" s="79" t="str">
        <f t="shared" si="2"/>
        <v/>
      </c>
      <c r="O36" s="311" t="str">
        <f t="shared" si="3"/>
        <v/>
      </c>
      <c r="P36" s="311"/>
      <c r="Q36" s="312" t="str">
        <f t="shared" si="4"/>
        <v/>
      </c>
      <c r="R36" s="313"/>
      <c r="S36" s="313"/>
      <c r="T36" s="313"/>
      <c r="U36" s="314"/>
      <c r="V36" s="171"/>
      <c r="W36" s="172"/>
      <c r="X36" s="173"/>
      <c r="Y36" s="173"/>
      <c r="Z36" s="173"/>
      <c r="AA36" s="173"/>
      <c r="AB36" s="174" t="str">
        <f t="shared" si="5"/>
        <v/>
      </c>
      <c r="AC36" s="175"/>
      <c r="AD36" s="172"/>
      <c r="AE36" s="176"/>
      <c r="AF36" s="159"/>
      <c r="AG36" s="177"/>
      <c r="AH36" s="177"/>
      <c r="AI36" s="159"/>
      <c r="AJ36" s="159"/>
      <c r="AK36" s="159"/>
      <c r="AL36" s="163"/>
    </row>
    <row r="37" spans="2:38" ht="11.25" customHeight="1" x14ac:dyDescent="0.2">
      <c r="B37" s="158"/>
      <c r="C37" s="303">
        <v>900</v>
      </c>
      <c r="D37" s="304"/>
      <c r="E37" s="304"/>
      <c r="F37" s="305"/>
      <c r="G37" s="306"/>
      <c r="H37" s="307"/>
      <c r="I37" s="308">
        <f t="shared" si="7"/>
        <v>22.86</v>
      </c>
      <c r="J37" s="308"/>
      <c r="K37" s="308"/>
      <c r="L37" s="309" t="str">
        <f t="shared" si="6"/>
        <v/>
      </c>
      <c r="M37" s="310"/>
      <c r="N37" s="79" t="str">
        <f t="shared" si="2"/>
        <v/>
      </c>
      <c r="O37" s="311" t="str">
        <f t="shared" si="3"/>
        <v/>
      </c>
      <c r="P37" s="311"/>
      <c r="Q37" s="312" t="str">
        <f t="shared" si="4"/>
        <v/>
      </c>
      <c r="R37" s="313"/>
      <c r="S37" s="313"/>
      <c r="T37" s="313"/>
      <c r="U37" s="314"/>
      <c r="V37" s="171"/>
      <c r="W37" s="172"/>
      <c r="X37" s="173"/>
      <c r="Y37" s="173"/>
      <c r="Z37" s="173"/>
      <c r="AA37" s="173"/>
      <c r="AB37" s="174" t="str">
        <f t="shared" si="5"/>
        <v/>
      </c>
      <c r="AC37" s="175"/>
      <c r="AD37" s="172"/>
      <c r="AE37" s="176"/>
      <c r="AF37" s="159"/>
      <c r="AG37" s="177"/>
      <c r="AH37" s="177"/>
      <c r="AI37" s="159"/>
      <c r="AJ37" s="159"/>
      <c r="AK37" s="159"/>
      <c r="AL37" s="163"/>
    </row>
    <row r="38" spans="2:38" ht="11.25" customHeight="1" x14ac:dyDescent="0.2">
      <c r="B38" s="158"/>
      <c r="C38" s="303">
        <v>1000</v>
      </c>
      <c r="D38" s="304"/>
      <c r="E38" s="304"/>
      <c r="F38" s="305"/>
      <c r="G38" s="306"/>
      <c r="H38" s="307"/>
      <c r="I38" s="308">
        <f t="shared" si="7"/>
        <v>25.4</v>
      </c>
      <c r="J38" s="308"/>
      <c r="K38" s="308"/>
      <c r="L38" s="309" t="str">
        <f t="shared" si="6"/>
        <v/>
      </c>
      <c r="M38" s="310"/>
      <c r="N38" s="79" t="str">
        <f t="shared" si="2"/>
        <v/>
      </c>
      <c r="O38" s="311" t="str">
        <f t="shared" si="3"/>
        <v/>
      </c>
      <c r="P38" s="311"/>
      <c r="Q38" s="312" t="str">
        <f t="shared" si="4"/>
        <v/>
      </c>
      <c r="R38" s="313"/>
      <c r="S38" s="313"/>
      <c r="T38" s="313"/>
      <c r="U38" s="314"/>
      <c r="V38" s="171"/>
      <c r="W38" s="172"/>
      <c r="X38" s="173"/>
      <c r="Y38" s="173"/>
      <c r="Z38" s="173"/>
      <c r="AA38" s="173"/>
      <c r="AB38" s="174" t="str">
        <f t="shared" si="5"/>
        <v/>
      </c>
      <c r="AC38" s="175"/>
      <c r="AD38" s="172"/>
      <c r="AE38" s="176"/>
      <c r="AF38" s="159"/>
      <c r="AG38" s="177"/>
      <c r="AH38" s="177"/>
      <c r="AI38" s="159"/>
      <c r="AJ38" s="159"/>
      <c r="AK38" s="159"/>
      <c r="AL38" s="163"/>
    </row>
    <row r="39" spans="2:38" ht="11.25" customHeight="1" x14ac:dyDescent="0.2">
      <c r="B39" s="158"/>
      <c r="C39" s="341">
        <v>1100</v>
      </c>
      <c r="D39" s="342"/>
      <c r="E39" s="342"/>
      <c r="F39" s="343"/>
      <c r="G39" s="306"/>
      <c r="H39" s="307"/>
      <c r="I39" s="308">
        <f t="shared" si="7"/>
        <v>27.94</v>
      </c>
      <c r="J39" s="308"/>
      <c r="K39" s="308"/>
      <c r="L39" s="309" t="str">
        <f t="shared" si="6"/>
        <v/>
      </c>
      <c r="M39" s="310"/>
      <c r="N39" s="79" t="str">
        <f t="shared" si="2"/>
        <v/>
      </c>
      <c r="O39" s="311" t="str">
        <f t="shared" si="3"/>
        <v/>
      </c>
      <c r="P39" s="311"/>
      <c r="Q39" s="312" t="str">
        <f t="shared" si="4"/>
        <v/>
      </c>
      <c r="R39" s="313"/>
      <c r="S39" s="313"/>
      <c r="T39" s="313"/>
      <c r="U39" s="314"/>
      <c r="V39" s="171"/>
      <c r="W39" s="179"/>
      <c r="X39" s="180"/>
      <c r="Y39" s="180"/>
      <c r="Z39" s="180"/>
      <c r="AA39" s="180"/>
      <c r="AB39" s="181" t="str">
        <f t="shared" si="5"/>
        <v/>
      </c>
      <c r="AC39" s="159"/>
      <c r="AD39" s="177"/>
      <c r="AE39" s="176"/>
      <c r="AF39" s="159"/>
      <c r="AG39" s="177"/>
      <c r="AH39" s="177"/>
      <c r="AI39" s="159"/>
      <c r="AJ39" s="159"/>
      <c r="AK39" s="159"/>
      <c r="AL39" s="163"/>
    </row>
    <row r="40" spans="2:38" ht="11.25" customHeight="1" x14ac:dyDescent="0.2">
      <c r="B40" s="158"/>
      <c r="C40" s="303">
        <v>1200</v>
      </c>
      <c r="D40" s="304"/>
      <c r="E40" s="304"/>
      <c r="F40" s="305"/>
      <c r="G40" s="306"/>
      <c r="H40" s="307"/>
      <c r="I40" s="308">
        <f t="shared" si="7"/>
        <v>30.479999999999997</v>
      </c>
      <c r="J40" s="308"/>
      <c r="K40" s="308"/>
      <c r="L40" s="309" t="str">
        <f t="shared" si="6"/>
        <v/>
      </c>
      <c r="M40" s="310"/>
      <c r="N40" s="79" t="str">
        <f t="shared" si="2"/>
        <v/>
      </c>
      <c r="O40" s="311" t="str">
        <f t="shared" si="3"/>
        <v/>
      </c>
      <c r="P40" s="311"/>
      <c r="Q40" s="312" t="str">
        <f t="shared" si="4"/>
        <v/>
      </c>
      <c r="R40" s="313"/>
      <c r="S40" s="313"/>
      <c r="T40" s="313"/>
      <c r="U40" s="314"/>
      <c r="V40" s="171"/>
      <c r="W40" s="179"/>
      <c r="X40" s="180"/>
      <c r="Y40" s="180"/>
      <c r="Z40" s="180"/>
      <c r="AA40" s="180"/>
      <c r="AB40" s="181" t="str">
        <f t="shared" si="5"/>
        <v/>
      </c>
      <c r="AC40" s="159"/>
      <c r="AD40" s="177"/>
      <c r="AE40" s="176"/>
      <c r="AF40" s="159"/>
      <c r="AG40" s="177"/>
      <c r="AH40" s="177"/>
      <c r="AI40" s="159"/>
      <c r="AJ40" s="159"/>
      <c r="AK40" s="159"/>
      <c r="AL40" s="163"/>
    </row>
    <row r="41" spans="2:38" ht="11.25" customHeight="1" x14ac:dyDescent="0.2">
      <c r="B41" s="158"/>
      <c r="C41" s="341">
        <v>1300</v>
      </c>
      <c r="D41" s="342"/>
      <c r="E41" s="342"/>
      <c r="F41" s="343"/>
      <c r="G41" s="306"/>
      <c r="H41" s="307"/>
      <c r="I41" s="308">
        <f t="shared" si="7"/>
        <v>33.019999999999996</v>
      </c>
      <c r="J41" s="308"/>
      <c r="K41" s="308"/>
      <c r="L41" s="309" t="str">
        <f t="shared" si="6"/>
        <v/>
      </c>
      <c r="M41" s="310"/>
      <c r="N41" s="79" t="str">
        <f t="shared" si="2"/>
        <v/>
      </c>
      <c r="O41" s="311" t="str">
        <f t="shared" si="3"/>
        <v/>
      </c>
      <c r="P41" s="311"/>
      <c r="Q41" s="312" t="str">
        <f t="shared" si="4"/>
        <v/>
      </c>
      <c r="R41" s="313"/>
      <c r="S41" s="313"/>
      <c r="T41" s="313"/>
      <c r="U41" s="314"/>
      <c r="V41" s="171"/>
      <c r="W41" s="179"/>
      <c r="X41" s="180"/>
      <c r="Y41" s="180"/>
      <c r="Z41" s="180"/>
      <c r="AA41" s="180"/>
      <c r="AB41" s="181" t="str">
        <f t="shared" si="5"/>
        <v/>
      </c>
      <c r="AC41" s="159"/>
      <c r="AD41" s="177"/>
      <c r="AE41" s="176"/>
      <c r="AF41" s="159"/>
      <c r="AG41" s="177"/>
      <c r="AH41" s="177"/>
      <c r="AI41" s="159"/>
      <c r="AJ41" s="159"/>
      <c r="AK41" s="159"/>
      <c r="AL41" s="163"/>
    </row>
    <row r="42" spans="2:38" ht="11.25" customHeight="1" x14ac:dyDescent="0.2">
      <c r="B42" s="158"/>
      <c r="C42" s="303">
        <v>1400</v>
      </c>
      <c r="D42" s="304"/>
      <c r="E42" s="304"/>
      <c r="F42" s="305"/>
      <c r="G42" s="339"/>
      <c r="H42" s="340"/>
      <c r="I42" s="308">
        <f t="shared" si="7"/>
        <v>35.56</v>
      </c>
      <c r="J42" s="308"/>
      <c r="K42" s="308"/>
      <c r="L42" s="309" t="str">
        <f t="shared" si="6"/>
        <v/>
      </c>
      <c r="M42" s="310"/>
      <c r="N42" s="79" t="str">
        <f t="shared" si="2"/>
        <v/>
      </c>
      <c r="O42" s="311" t="str">
        <f t="shared" si="3"/>
        <v/>
      </c>
      <c r="P42" s="311"/>
      <c r="Q42" s="312" t="str">
        <f t="shared" si="4"/>
        <v/>
      </c>
      <c r="R42" s="313"/>
      <c r="S42" s="313"/>
      <c r="T42" s="313"/>
      <c r="U42" s="314"/>
      <c r="V42" s="171"/>
      <c r="W42" s="179"/>
      <c r="X42" s="180"/>
      <c r="Y42" s="180"/>
      <c r="Z42" s="180"/>
      <c r="AA42" s="180"/>
      <c r="AB42" s="181" t="str">
        <f t="shared" si="5"/>
        <v/>
      </c>
      <c r="AC42" s="159"/>
      <c r="AD42" s="177"/>
      <c r="AE42" s="176"/>
      <c r="AF42" s="159"/>
      <c r="AG42" s="177"/>
      <c r="AH42" s="177"/>
      <c r="AI42" s="159"/>
      <c r="AJ42" s="159"/>
      <c r="AK42" s="159"/>
      <c r="AL42" s="163"/>
    </row>
    <row r="43" spans="2:38" ht="11.25" customHeight="1" x14ac:dyDescent="0.2">
      <c r="B43" s="158"/>
      <c r="C43" s="341">
        <v>1500</v>
      </c>
      <c r="D43" s="342"/>
      <c r="E43" s="342"/>
      <c r="F43" s="343"/>
      <c r="G43" s="339"/>
      <c r="H43" s="340"/>
      <c r="I43" s="308">
        <f t="shared" si="7"/>
        <v>38.099999999999994</v>
      </c>
      <c r="J43" s="308"/>
      <c r="K43" s="308"/>
      <c r="L43" s="309" t="str">
        <f t="shared" si="6"/>
        <v/>
      </c>
      <c r="M43" s="310"/>
      <c r="N43" s="79" t="str">
        <f t="shared" si="2"/>
        <v/>
      </c>
      <c r="O43" s="311" t="str">
        <f t="shared" si="3"/>
        <v/>
      </c>
      <c r="P43" s="311"/>
      <c r="Q43" s="312" t="str">
        <f t="shared" si="4"/>
        <v/>
      </c>
      <c r="R43" s="313"/>
      <c r="S43" s="313"/>
      <c r="T43" s="313"/>
      <c r="U43" s="314"/>
      <c r="V43" s="171"/>
      <c r="W43" s="179"/>
      <c r="X43" s="180"/>
      <c r="Y43" s="180"/>
      <c r="Z43" s="180"/>
      <c r="AA43" s="180"/>
      <c r="AB43" s="181" t="str">
        <f t="shared" si="5"/>
        <v/>
      </c>
      <c r="AC43" s="159"/>
      <c r="AD43" s="177"/>
      <c r="AE43" s="176"/>
      <c r="AF43" s="159"/>
      <c r="AG43" s="177"/>
      <c r="AH43" s="177"/>
      <c r="AI43" s="159"/>
      <c r="AJ43" s="159"/>
      <c r="AK43" s="159"/>
      <c r="AL43" s="163"/>
    </row>
    <row r="44" spans="2:38" ht="11.25" customHeight="1" x14ac:dyDescent="0.2">
      <c r="B44" s="158"/>
      <c r="C44" s="303">
        <v>1600</v>
      </c>
      <c r="D44" s="304"/>
      <c r="E44" s="304"/>
      <c r="F44" s="305"/>
      <c r="G44" s="339"/>
      <c r="H44" s="340"/>
      <c r="I44" s="308">
        <f t="shared" si="7"/>
        <v>40.64</v>
      </c>
      <c r="J44" s="308"/>
      <c r="K44" s="308"/>
      <c r="L44" s="309" t="str">
        <f t="shared" si="6"/>
        <v/>
      </c>
      <c r="M44" s="310"/>
      <c r="N44" s="79" t="str">
        <f t="shared" si="2"/>
        <v/>
      </c>
      <c r="O44" s="311" t="str">
        <f t="shared" si="3"/>
        <v/>
      </c>
      <c r="P44" s="311"/>
      <c r="Q44" s="312" t="str">
        <f t="shared" si="4"/>
        <v/>
      </c>
      <c r="R44" s="313"/>
      <c r="S44" s="313"/>
      <c r="T44" s="313"/>
      <c r="U44" s="314"/>
      <c r="V44" s="171"/>
      <c r="W44" s="179"/>
      <c r="X44" s="180"/>
      <c r="Y44" s="180"/>
      <c r="Z44" s="180"/>
      <c r="AA44" s="180"/>
      <c r="AB44" s="181" t="str">
        <f t="shared" si="5"/>
        <v/>
      </c>
      <c r="AC44" s="159"/>
      <c r="AD44" s="177"/>
      <c r="AE44" s="176"/>
      <c r="AF44" s="159"/>
      <c r="AG44" s="177"/>
      <c r="AH44" s="177"/>
      <c r="AI44" s="159"/>
      <c r="AJ44" s="159"/>
      <c r="AK44" s="159"/>
      <c r="AL44" s="163"/>
    </row>
    <row r="45" spans="2:38" ht="11.25" customHeight="1" x14ac:dyDescent="0.2">
      <c r="B45" s="158"/>
      <c r="C45" s="341">
        <v>1700</v>
      </c>
      <c r="D45" s="342"/>
      <c r="E45" s="342"/>
      <c r="F45" s="343"/>
      <c r="G45" s="306"/>
      <c r="H45" s="307"/>
      <c r="I45" s="308">
        <f t="shared" si="7"/>
        <v>43.18</v>
      </c>
      <c r="J45" s="308"/>
      <c r="K45" s="308"/>
      <c r="L45" s="309" t="str">
        <f t="shared" si="6"/>
        <v/>
      </c>
      <c r="M45" s="310"/>
      <c r="N45" s="79" t="str">
        <f t="shared" si="2"/>
        <v/>
      </c>
      <c r="O45" s="311" t="str">
        <f t="shared" si="3"/>
        <v/>
      </c>
      <c r="P45" s="311"/>
      <c r="Q45" s="312" t="str">
        <f t="shared" si="4"/>
        <v/>
      </c>
      <c r="R45" s="313"/>
      <c r="S45" s="313"/>
      <c r="T45" s="313"/>
      <c r="U45" s="314"/>
      <c r="V45" s="171"/>
      <c r="W45" s="179"/>
      <c r="X45" s="180"/>
      <c r="Y45" s="180"/>
      <c r="Z45" s="180"/>
      <c r="AA45" s="180"/>
      <c r="AB45" s="181" t="str">
        <f t="shared" si="5"/>
        <v/>
      </c>
      <c r="AC45" s="159"/>
      <c r="AD45" s="177"/>
      <c r="AE45" s="176"/>
      <c r="AF45" s="159"/>
      <c r="AG45" s="177"/>
      <c r="AH45" s="177"/>
      <c r="AI45" s="159"/>
      <c r="AJ45" s="159"/>
      <c r="AK45" s="159"/>
      <c r="AL45" s="163"/>
    </row>
    <row r="46" spans="2:38" ht="11.25" customHeight="1" x14ac:dyDescent="0.2">
      <c r="B46" s="158"/>
      <c r="C46" s="303">
        <v>1800</v>
      </c>
      <c r="D46" s="304"/>
      <c r="E46" s="304"/>
      <c r="F46" s="305"/>
      <c r="G46" s="306"/>
      <c r="H46" s="307"/>
      <c r="I46" s="308">
        <f t="shared" si="7"/>
        <v>45.72</v>
      </c>
      <c r="J46" s="308"/>
      <c r="K46" s="308"/>
      <c r="L46" s="309" t="str">
        <f>IF(I46="","",IF($T$14="","",(I46/(10*$T$14)*100)))</f>
        <v/>
      </c>
      <c r="M46" s="310"/>
      <c r="N46" s="79" t="str">
        <f t="shared" si="2"/>
        <v/>
      </c>
      <c r="O46" s="311" t="str">
        <f t="shared" si="3"/>
        <v/>
      </c>
      <c r="P46" s="311"/>
      <c r="Q46" s="312" t="str">
        <f t="shared" si="4"/>
        <v/>
      </c>
      <c r="R46" s="313"/>
      <c r="S46" s="313"/>
      <c r="T46" s="313"/>
      <c r="U46" s="314"/>
      <c r="V46" s="171"/>
      <c r="W46" s="179"/>
      <c r="X46" s="180"/>
      <c r="Y46" s="180"/>
      <c r="Z46" s="180"/>
      <c r="AA46" s="180"/>
      <c r="AB46" s="181" t="str">
        <f t="shared" si="5"/>
        <v/>
      </c>
      <c r="AC46" s="159"/>
      <c r="AD46" s="177"/>
      <c r="AE46" s="176"/>
      <c r="AF46" s="159"/>
      <c r="AG46" s="177"/>
      <c r="AH46" s="177"/>
      <c r="AI46" s="159"/>
      <c r="AJ46" s="159"/>
      <c r="AK46" s="159"/>
      <c r="AL46" s="163"/>
    </row>
    <row r="47" spans="2:38" ht="2.25" customHeight="1" x14ac:dyDescent="0.2">
      <c r="B47" s="158"/>
      <c r="C47" s="182"/>
      <c r="D47" s="182"/>
      <c r="E47" s="182"/>
      <c r="F47" s="182"/>
      <c r="G47" s="182"/>
      <c r="H47" s="182"/>
      <c r="I47" s="182"/>
      <c r="J47" s="182"/>
      <c r="K47" s="138"/>
      <c r="L47" s="183"/>
      <c r="M47" s="183"/>
      <c r="N47" s="184"/>
      <c r="O47" s="185"/>
      <c r="P47" s="185"/>
      <c r="Q47" s="185"/>
      <c r="R47" s="185"/>
      <c r="S47" s="185"/>
      <c r="T47" s="185"/>
      <c r="U47" s="184"/>
      <c r="V47" s="184"/>
      <c r="W47" s="176"/>
      <c r="X47" s="186" t="str">
        <f>IF(Q47="","",Q47)</f>
        <v/>
      </c>
      <c r="Y47" s="186"/>
      <c r="Z47" s="186"/>
      <c r="AA47" s="186"/>
      <c r="AB47" s="176"/>
      <c r="AC47" s="159"/>
      <c r="AD47" s="177"/>
      <c r="AE47" s="176" t="str">
        <f>IF(U47="","",U47)</f>
        <v/>
      </c>
      <c r="AF47" s="159"/>
      <c r="AG47" s="177"/>
      <c r="AH47" s="177"/>
      <c r="AI47" s="159"/>
      <c r="AJ47" s="159"/>
      <c r="AK47" s="159"/>
      <c r="AL47" s="163"/>
    </row>
    <row r="48" spans="2:38" s="192" customFormat="1" ht="12.75" customHeight="1" x14ac:dyDescent="0.2">
      <c r="B48" s="187"/>
      <c r="C48" s="317" t="s">
        <v>54</v>
      </c>
      <c r="D48" s="318"/>
      <c r="E48" s="318"/>
      <c r="F48" s="318"/>
      <c r="G48" s="318"/>
      <c r="H48" s="318"/>
      <c r="I48" s="318"/>
      <c r="J48" s="318"/>
      <c r="K48" s="318"/>
      <c r="L48" s="318"/>
      <c r="M48" s="318"/>
      <c r="N48" s="319"/>
      <c r="O48" s="320"/>
      <c r="P48" s="321"/>
      <c r="Q48" s="97"/>
      <c r="R48" s="97"/>
      <c r="S48" s="97"/>
      <c r="T48" s="97"/>
      <c r="U48" s="188"/>
      <c r="V48" s="188"/>
      <c r="W48" s="189"/>
      <c r="X48" s="189"/>
      <c r="Y48" s="189"/>
      <c r="Z48" s="189"/>
      <c r="AA48" s="189"/>
      <c r="AB48" s="189"/>
      <c r="AC48" s="188"/>
      <c r="AD48" s="190"/>
      <c r="AE48" s="189"/>
      <c r="AF48" s="188"/>
      <c r="AG48" s="190"/>
      <c r="AH48" s="190"/>
      <c r="AI48" s="188"/>
      <c r="AJ48" s="188"/>
      <c r="AK48" s="188"/>
      <c r="AL48" s="191"/>
    </row>
    <row r="49" spans="2:38" s="192" customFormat="1" ht="11.25" customHeight="1" x14ac:dyDescent="0.2">
      <c r="B49" s="187"/>
      <c r="C49" s="322" t="s">
        <v>49</v>
      </c>
      <c r="D49" s="323"/>
      <c r="E49" s="323"/>
      <c r="F49" s="323"/>
      <c r="G49" s="323"/>
      <c r="H49" s="323"/>
      <c r="I49" s="323"/>
      <c r="J49" s="323"/>
      <c r="K49" s="323"/>
      <c r="L49" s="323"/>
      <c r="M49" s="323"/>
      <c r="N49" s="324"/>
      <c r="O49" s="325" t="str">
        <f>IF(O48="","",O48/2)</f>
        <v/>
      </c>
      <c r="P49" s="326"/>
      <c r="Q49" s="97"/>
      <c r="R49" s="97"/>
      <c r="S49" s="97"/>
      <c r="T49" s="97"/>
      <c r="U49" s="193"/>
      <c r="V49" s="193"/>
      <c r="W49" s="189"/>
      <c r="X49" s="189"/>
      <c r="Y49" s="189"/>
      <c r="Z49" s="189"/>
      <c r="AA49" s="189"/>
      <c r="AB49" s="189"/>
      <c r="AC49" s="188"/>
      <c r="AD49" s="190"/>
      <c r="AE49" s="189"/>
      <c r="AF49" s="188"/>
      <c r="AG49" s="190"/>
      <c r="AH49" s="190"/>
      <c r="AI49" s="188"/>
      <c r="AJ49" s="188"/>
      <c r="AK49" s="188"/>
      <c r="AL49" s="191"/>
    </row>
    <row r="50" spans="2:38" ht="3.75" customHeight="1" x14ac:dyDescent="0.2">
      <c r="B50" s="158"/>
      <c r="C50" s="194"/>
      <c r="D50" s="194"/>
      <c r="E50" s="194"/>
      <c r="F50" s="194"/>
      <c r="G50" s="194"/>
      <c r="H50" s="194"/>
      <c r="I50" s="194"/>
      <c r="J50" s="159"/>
      <c r="K50" s="159"/>
      <c r="L50" s="99"/>
      <c r="M50" s="99"/>
      <c r="N50" s="99"/>
      <c r="O50" s="99"/>
      <c r="P50" s="99"/>
      <c r="Q50" s="99"/>
      <c r="R50" s="99"/>
      <c r="S50" s="99"/>
      <c r="T50" s="99"/>
      <c r="U50" s="99"/>
      <c r="V50" s="99"/>
      <c r="W50" s="99"/>
      <c r="X50" s="99"/>
      <c r="Y50" s="99"/>
      <c r="Z50" s="99"/>
      <c r="AA50" s="99"/>
      <c r="AB50" s="99"/>
      <c r="AC50" s="153"/>
      <c r="AD50" s="195"/>
      <c r="AE50" s="196"/>
      <c r="AF50" s="153"/>
      <c r="AG50" s="195"/>
      <c r="AH50" s="195"/>
      <c r="AI50" s="153"/>
      <c r="AJ50" s="153"/>
      <c r="AK50" s="153"/>
      <c r="AL50" s="157"/>
    </row>
    <row r="51" spans="2:38" ht="10.5" customHeight="1" x14ac:dyDescent="0.2">
      <c r="B51" s="335" t="s">
        <v>75</v>
      </c>
      <c r="C51" s="336"/>
      <c r="D51" s="336"/>
      <c r="E51" s="336"/>
      <c r="F51" s="336"/>
      <c r="G51" s="336"/>
      <c r="H51" s="336"/>
      <c r="I51" s="336"/>
      <c r="J51" s="337"/>
      <c r="K51" s="338" t="s">
        <v>76</v>
      </c>
      <c r="L51" s="338"/>
      <c r="M51" s="338"/>
      <c r="N51" s="338"/>
      <c r="O51" s="338"/>
      <c r="P51" s="338"/>
      <c r="Q51" s="338"/>
      <c r="R51" s="338"/>
      <c r="S51" s="338"/>
      <c r="T51" s="338"/>
      <c r="U51" s="338"/>
      <c r="V51" s="338"/>
      <c r="W51" s="338"/>
      <c r="X51" s="338"/>
      <c r="Y51" s="338"/>
      <c r="Z51" s="338"/>
      <c r="AA51" s="338"/>
      <c r="AB51" s="338"/>
      <c r="AC51" s="260" t="s">
        <v>77</v>
      </c>
      <c r="AD51" s="260"/>
      <c r="AE51" s="260"/>
      <c r="AF51" s="260"/>
      <c r="AG51" s="260"/>
      <c r="AH51" s="260"/>
      <c r="AI51" s="260"/>
      <c r="AJ51" s="260"/>
      <c r="AK51" s="260"/>
      <c r="AL51" s="261"/>
    </row>
    <row r="52" spans="2:38" ht="4.5" customHeight="1" x14ac:dyDescent="0.2">
      <c r="B52" s="197"/>
      <c r="C52" s="198"/>
      <c r="D52" s="198"/>
      <c r="E52" s="198"/>
      <c r="F52" s="198"/>
      <c r="G52" s="198"/>
      <c r="H52" s="198"/>
      <c r="I52" s="199"/>
      <c r="J52" s="200"/>
      <c r="K52" s="284" t="s">
        <v>85</v>
      </c>
      <c r="L52" s="284"/>
      <c r="M52" s="284"/>
      <c r="N52" s="284"/>
      <c r="O52" s="284" t="s">
        <v>86</v>
      </c>
      <c r="P52" s="284"/>
      <c r="Q52" s="284"/>
      <c r="R52" s="284"/>
      <c r="S52" s="284"/>
      <c r="T52" s="284"/>
      <c r="U52" s="284" t="s">
        <v>87</v>
      </c>
      <c r="V52" s="284"/>
      <c r="W52" s="284"/>
      <c r="X52" s="284"/>
      <c r="Y52" s="284"/>
      <c r="Z52" s="284"/>
      <c r="AA52" s="284"/>
      <c r="AB52" s="284"/>
      <c r="AC52" s="284" t="s">
        <v>88</v>
      </c>
      <c r="AD52" s="284"/>
      <c r="AE52" s="284"/>
      <c r="AF52" s="284"/>
      <c r="AG52" s="284"/>
      <c r="AH52" s="284" t="s">
        <v>89</v>
      </c>
      <c r="AI52" s="284"/>
      <c r="AJ52" s="284"/>
      <c r="AK52" s="284"/>
      <c r="AL52" s="470"/>
    </row>
    <row r="53" spans="2:38" ht="13.5" customHeight="1" x14ac:dyDescent="0.2">
      <c r="B53" s="197"/>
      <c r="C53" s="334" t="s">
        <v>78</v>
      </c>
      <c r="D53" s="334"/>
      <c r="E53" s="334"/>
      <c r="F53" s="334"/>
      <c r="G53" s="334"/>
      <c r="H53" s="198"/>
      <c r="I53" s="201"/>
      <c r="J53" s="100"/>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470"/>
    </row>
    <row r="54" spans="2:38" ht="2.25" customHeight="1" x14ac:dyDescent="0.2">
      <c r="B54" s="197"/>
      <c r="C54" s="198"/>
      <c r="D54" s="198"/>
      <c r="E54" s="198"/>
      <c r="F54" s="198"/>
      <c r="G54" s="198"/>
      <c r="H54" s="198"/>
      <c r="I54" s="198"/>
      <c r="J54" s="100"/>
      <c r="K54" s="284"/>
      <c r="L54" s="284"/>
      <c r="M54" s="284"/>
      <c r="N54" s="284"/>
      <c r="O54" s="284"/>
      <c r="P54" s="284"/>
      <c r="Q54" s="284"/>
      <c r="R54" s="284"/>
      <c r="S54" s="284"/>
      <c r="T54" s="284"/>
      <c r="U54" s="284"/>
      <c r="V54" s="284"/>
      <c r="W54" s="284"/>
      <c r="X54" s="284"/>
      <c r="Y54" s="284"/>
      <c r="Z54" s="284"/>
      <c r="AA54" s="284"/>
      <c r="AB54" s="284"/>
      <c r="AC54" s="104"/>
      <c r="AD54" s="97"/>
      <c r="AE54" s="97"/>
      <c r="AF54" s="97"/>
      <c r="AG54" s="100"/>
      <c r="AH54" s="104"/>
      <c r="AI54" s="97"/>
      <c r="AJ54" s="97"/>
      <c r="AK54" s="97"/>
      <c r="AL54" s="110"/>
    </row>
    <row r="55" spans="2:38" ht="13.5" customHeight="1" x14ac:dyDescent="0.2">
      <c r="B55" s="197"/>
      <c r="C55" s="333" t="s">
        <v>82</v>
      </c>
      <c r="D55" s="333"/>
      <c r="E55" s="333"/>
      <c r="F55" s="333"/>
      <c r="G55" s="333"/>
      <c r="H55" s="198"/>
      <c r="I55" s="202"/>
      <c r="J55" s="100"/>
      <c r="K55" s="284"/>
      <c r="L55" s="284"/>
      <c r="M55" s="284"/>
      <c r="N55" s="284"/>
      <c r="O55" s="284"/>
      <c r="P55" s="284"/>
      <c r="Q55" s="284"/>
      <c r="R55" s="284"/>
      <c r="S55" s="284"/>
      <c r="T55" s="284"/>
      <c r="U55" s="284"/>
      <c r="V55" s="284"/>
      <c r="W55" s="284"/>
      <c r="X55" s="284"/>
      <c r="Y55" s="284"/>
      <c r="Z55" s="284"/>
      <c r="AA55" s="284"/>
      <c r="AB55" s="284"/>
      <c r="AC55" s="104"/>
      <c r="AD55" s="97"/>
      <c r="AE55" s="142"/>
      <c r="AF55" s="97"/>
      <c r="AG55" s="100"/>
      <c r="AH55" s="104"/>
      <c r="AI55" s="97"/>
      <c r="AJ55" s="142"/>
      <c r="AK55" s="97"/>
      <c r="AL55" s="110"/>
    </row>
    <row r="56" spans="2:38" ht="2.25" customHeight="1" x14ac:dyDescent="0.2">
      <c r="B56" s="197"/>
      <c r="C56" s="198"/>
      <c r="D56" s="198"/>
      <c r="E56" s="198"/>
      <c r="F56" s="198"/>
      <c r="G56" s="198"/>
      <c r="H56" s="198"/>
      <c r="I56" s="198"/>
      <c r="J56" s="100"/>
      <c r="K56" s="284"/>
      <c r="L56" s="284"/>
      <c r="M56" s="284"/>
      <c r="N56" s="284"/>
      <c r="O56" s="284"/>
      <c r="P56" s="284"/>
      <c r="Q56" s="284"/>
      <c r="R56" s="284"/>
      <c r="S56" s="284"/>
      <c r="T56" s="284"/>
      <c r="U56" s="284"/>
      <c r="V56" s="284"/>
      <c r="W56" s="284"/>
      <c r="X56" s="284"/>
      <c r="Y56" s="284"/>
      <c r="Z56" s="284"/>
      <c r="AA56" s="284"/>
      <c r="AB56" s="284"/>
      <c r="AC56" s="104"/>
      <c r="AD56" s="97"/>
      <c r="AE56" s="97"/>
      <c r="AF56" s="97"/>
      <c r="AG56" s="100"/>
      <c r="AH56" s="104"/>
      <c r="AI56" s="97"/>
      <c r="AJ56" s="97"/>
      <c r="AK56" s="97"/>
      <c r="AL56" s="110"/>
    </row>
    <row r="57" spans="2:38" ht="13.5" customHeight="1" x14ac:dyDescent="0.2">
      <c r="B57" s="327" t="s">
        <v>83</v>
      </c>
      <c r="C57" s="328"/>
      <c r="D57" s="328"/>
      <c r="E57" s="328"/>
      <c r="F57" s="328"/>
      <c r="G57" s="328"/>
      <c r="H57" s="328"/>
      <c r="I57" s="202"/>
      <c r="J57" s="100"/>
      <c r="K57" s="284"/>
      <c r="L57" s="284"/>
      <c r="M57" s="284"/>
      <c r="N57" s="284"/>
      <c r="O57" s="284"/>
      <c r="P57" s="284"/>
      <c r="Q57" s="284"/>
      <c r="R57" s="284"/>
      <c r="S57" s="284"/>
      <c r="T57" s="284"/>
      <c r="U57" s="284"/>
      <c r="V57" s="284"/>
      <c r="W57" s="284"/>
      <c r="X57" s="284"/>
      <c r="Y57" s="284"/>
      <c r="Z57" s="284"/>
      <c r="AA57" s="284"/>
      <c r="AB57" s="284"/>
      <c r="AC57" s="104"/>
      <c r="AD57" s="97"/>
      <c r="AE57" s="142"/>
      <c r="AF57" s="97"/>
      <c r="AG57" s="100"/>
      <c r="AH57" s="104"/>
      <c r="AI57" s="97"/>
      <c r="AJ57" s="142"/>
      <c r="AK57" s="97"/>
      <c r="AL57" s="110"/>
    </row>
    <row r="58" spans="2:38" ht="2.25" customHeight="1" x14ac:dyDescent="0.2">
      <c r="B58" s="327"/>
      <c r="C58" s="328"/>
      <c r="D58" s="328"/>
      <c r="E58" s="328"/>
      <c r="F58" s="328"/>
      <c r="G58" s="328"/>
      <c r="H58" s="328"/>
      <c r="I58" s="159"/>
      <c r="J58" s="100"/>
      <c r="K58" s="284"/>
      <c r="L58" s="284"/>
      <c r="M58" s="284"/>
      <c r="N58" s="284"/>
      <c r="O58" s="284"/>
      <c r="P58" s="284"/>
      <c r="Q58" s="284"/>
      <c r="R58" s="284"/>
      <c r="S58" s="284"/>
      <c r="T58" s="284"/>
      <c r="U58" s="284"/>
      <c r="V58" s="284"/>
      <c r="W58" s="284"/>
      <c r="X58" s="284"/>
      <c r="Y58" s="284"/>
      <c r="Z58" s="284"/>
      <c r="AA58" s="284"/>
      <c r="AB58" s="284"/>
      <c r="AC58" s="104"/>
      <c r="AD58" s="97"/>
      <c r="AE58" s="97"/>
      <c r="AF58" s="97"/>
      <c r="AG58" s="100"/>
      <c r="AH58" s="104"/>
      <c r="AI58" s="97"/>
      <c r="AJ58" s="97"/>
      <c r="AK58" s="97"/>
      <c r="AL58" s="110"/>
    </row>
    <row r="59" spans="2:38" ht="13.5" customHeight="1" x14ac:dyDescent="0.2">
      <c r="B59" s="327"/>
      <c r="C59" s="328"/>
      <c r="D59" s="328"/>
      <c r="E59" s="328"/>
      <c r="F59" s="328"/>
      <c r="G59" s="328"/>
      <c r="H59" s="328"/>
      <c r="I59" s="159"/>
      <c r="J59" s="100"/>
      <c r="K59" s="284"/>
      <c r="L59" s="284"/>
      <c r="M59" s="284"/>
      <c r="N59" s="284"/>
      <c r="O59" s="284"/>
      <c r="P59" s="284"/>
      <c r="Q59" s="284"/>
      <c r="R59" s="284"/>
      <c r="S59" s="284"/>
      <c r="T59" s="284"/>
      <c r="U59" s="284"/>
      <c r="V59" s="284"/>
      <c r="W59" s="284"/>
      <c r="X59" s="284"/>
      <c r="Y59" s="284"/>
      <c r="Z59" s="284"/>
      <c r="AA59" s="284"/>
      <c r="AB59" s="284"/>
      <c r="AC59" s="104"/>
      <c r="AD59" s="97"/>
      <c r="AE59" s="142"/>
      <c r="AF59" s="97"/>
      <c r="AG59" s="100"/>
      <c r="AH59" s="104"/>
      <c r="AI59" s="97"/>
      <c r="AJ59" s="142"/>
      <c r="AK59" s="97"/>
      <c r="AL59" s="110"/>
    </row>
    <row r="60" spans="2:38" ht="2.25" customHeight="1" x14ac:dyDescent="0.2">
      <c r="B60" s="203"/>
      <c r="C60" s="204"/>
      <c r="D60" s="204"/>
      <c r="E60" s="204"/>
      <c r="F60" s="204"/>
      <c r="G60" s="204"/>
      <c r="H60" s="204"/>
      <c r="I60" s="198"/>
      <c r="J60" s="100"/>
      <c r="K60" s="284"/>
      <c r="L60" s="284"/>
      <c r="M60" s="284"/>
      <c r="N60" s="284"/>
      <c r="O60" s="284"/>
      <c r="P60" s="284"/>
      <c r="Q60" s="284"/>
      <c r="R60" s="284"/>
      <c r="S60" s="284"/>
      <c r="T60" s="284"/>
      <c r="U60" s="284"/>
      <c r="V60" s="284"/>
      <c r="W60" s="284"/>
      <c r="X60" s="284"/>
      <c r="Y60" s="284"/>
      <c r="Z60" s="284"/>
      <c r="AA60" s="284"/>
      <c r="AB60" s="284"/>
      <c r="AC60" s="104"/>
      <c r="AD60" s="97"/>
      <c r="AE60" s="159"/>
      <c r="AF60" s="97"/>
      <c r="AG60" s="100"/>
      <c r="AH60" s="104"/>
      <c r="AI60" s="97"/>
      <c r="AJ60" s="159"/>
      <c r="AK60" s="97"/>
      <c r="AL60" s="110"/>
    </row>
    <row r="61" spans="2:38" ht="13.5" customHeight="1" x14ac:dyDescent="0.2">
      <c r="B61" s="329" t="s">
        <v>84</v>
      </c>
      <c r="C61" s="330"/>
      <c r="D61" s="330"/>
      <c r="E61" s="205"/>
      <c r="F61" s="331" t="s">
        <v>76</v>
      </c>
      <c r="G61" s="330"/>
      <c r="H61" s="332"/>
      <c r="I61" s="202"/>
      <c r="J61" s="100"/>
      <c r="K61" s="284"/>
      <c r="L61" s="284"/>
      <c r="M61" s="284"/>
      <c r="N61" s="284"/>
      <c r="O61" s="284"/>
      <c r="P61" s="284"/>
      <c r="Q61" s="284"/>
      <c r="R61" s="284"/>
      <c r="S61" s="284"/>
      <c r="T61" s="284"/>
      <c r="U61" s="284"/>
      <c r="V61" s="284"/>
      <c r="W61" s="284"/>
      <c r="X61" s="284"/>
      <c r="Y61" s="284"/>
      <c r="Z61" s="284"/>
      <c r="AA61" s="284"/>
      <c r="AB61" s="284"/>
      <c r="AC61" s="104"/>
      <c r="AD61" s="97"/>
      <c r="AE61" s="142"/>
      <c r="AF61" s="97"/>
      <c r="AG61" s="100"/>
      <c r="AH61" s="104"/>
      <c r="AI61" s="97"/>
      <c r="AJ61" s="142"/>
      <c r="AK61" s="97"/>
      <c r="AL61" s="110"/>
    </row>
    <row r="62" spans="2:38" ht="2.25" customHeight="1" x14ac:dyDescent="0.2">
      <c r="B62" s="111"/>
      <c r="C62" s="206"/>
      <c r="D62" s="206"/>
      <c r="E62" s="206"/>
      <c r="F62" s="102"/>
      <c r="G62" s="102"/>
      <c r="H62" s="102"/>
      <c r="I62" s="102"/>
      <c r="J62" s="103"/>
      <c r="K62" s="284"/>
      <c r="L62" s="284"/>
      <c r="M62" s="284"/>
      <c r="N62" s="284"/>
      <c r="O62" s="284"/>
      <c r="P62" s="284"/>
      <c r="Q62" s="284"/>
      <c r="R62" s="284"/>
      <c r="S62" s="284"/>
      <c r="T62" s="284"/>
      <c r="U62" s="284"/>
      <c r="V62" s="284"/>
      <c r="W62" s="284"/>
      <c r="X62" s="284"/>
      <c r="Y62" s="284"/>
      <c r="Z62" s="284"/>
      <c r="AA62" s="284"/>
      <c r="AB62" s="284"/>
      <c r="AC62" s="101"/>
      <c r="AD62" s="102"/>
      <c r="AE62" s="102"/>
      <c r="AF62" s="102"/>
      <c r="AG62" s="103"/>
      <c r="AH62" s="101"/>
      <c r="AI62" s="102"/>
      <c r="AJ62" s="102"/>
      <c r="AK62" s="102"/>
      <c r="AL62" s="112"/>
    </row>
    <row r="63" spans="2:38" ht="13.5" customHeight="1" x14ac:dyDescent="0.2">
      <c r="B63" s="458" t="s">
        <v>33</v>
      </c>
      <c r="C63" s="459"/>
      <c r="D63" s="459"/>
      <c r="E63" s="459"/>
      <c r="F63" s="459"/>
      <c r="G63" s="460"/>
      <c r="H63" s="460"/>
      <c r="I63" s="460"/>
      <c r="J63" s="460"/>
      <c r="K63" s="460"/>
      <c r="L63" s="460"/>
      <c r="M63" s="460"/>
      <c r="N63" s="460"/>
      <c r="O63" s="460"/>
      <c r="P63" s="460"/>
      <c r="Q63" s="460"/>
      <c r="R63" s="460"/>
      <c r="S63" s="460"/>
      <c r="T63" s="460"/>
      <c r="U63" s="460"/>
      <c r="V63" s="460"/>
      <c r="W63" s="460"/>
      <c r="X63" s="460"/>
      <c r="Y63" s="460"/>
      <c r="Z63" s="460"/>
      <c r="AA63" s="460"/>
      <c r="AB63" s="460"/>
      <c r="AC63" s="460"/>
      <c r="AD63" s="460"/>
      <c r="AE63" s="460"/>
      <c r="AF63" s="460"/>
      <c r="AG63" s="460"/>
      <c r="AH63" s="460"/>
      <c r="AI63" s="460"/>
      <c r="AJ63" s="460"/>
      <c r="AK63" s="460"/>
      <c r="AL63" s="461"/>
    </row>
    <row r="64" spans="2:38" s="208" customFormat="1" x14ac:dyDescent="0.2">
      <c r="B64" s="207"/>
      <c r="C64" s="462"/>
      <c r="D64" s="462"/>
      <c r="E64" s="462"/>
      <c r="F64" s="462"/>
      <c r="G64" s="462"/>
      <c r="H64" s="462"/>
      <c r="I64" s="462"/>
      <c r="J64" s="462"/>
      <c r="K64" s="462"/>
      <c r="L64" s="462"/>
      <c r="M64" s="462"/>
      <c r="N64" s="462"/>
      <c r="O64" s="462"/>
      <c r="P64" s="462"/>
      <c r="Q64" s="462"/>
      <c r="R64" s="462"/>
      <c r="S64" s="462"/>
      <c r="T64" s="462"/>
      <c r="U64" s="462"/>
      <c r="V64" s="462"/>
      <c r="W64" s="462"/>
      <c r="X64" s="462"/>
      <c r="Y64" s="462"/>
      <c r="Z64" s="462"/>
      <c r="AA64" s="462"/>
      <c r="AB64" s="462"/>
      <c r="AC64" s="462"/>
      <c r="AD64" s="462"/>
      <c r="AE64" s="462"/>
      <c r="AF64" s="462"/>
      <c r="AG64" s="462"/>
      <c r="AH64" s="462"/>
      <c r="AI64" s="462"/>
      <c r="AJ64" s="462"/>
      <c r="AK64" s="462"/>
      <c r="AL64" s="463"/>
    </row>
    <row r="65" spans="2:38" s="214" customFormat="1" ht="1.5" customHeight="1" x14ac:dyDescent="0.15">
      <c r="B65" s="209"/>
      <c r="C65" s="210"/>
      <c r="D65" s="210"/>
      <c r="E65" s="210"/>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2"/>
      <c r="AF65" s="212"/>
      <c r="AG65" s="212"/>
      <c r="AH65" s="212"/>
      <c r="AI65" s="212"/>
      <c r="AJ65" s="212"/>
      <c r="AK65" s="212"/>
      <c r="AL65" s="213"/>
    </row>
    <row r="66" spans="2:38" s="220" customFormat="1" ht="9.75" customHeight="1" x14ac:dyDescent="0.2">
      <c r="B66" s="215" t="s">
        <v>79</v>
      </c>
      <c r="C66" s="216"/>
      <c r="D66" s="216"/>
      <c r="E66" s="216"/>
      <c r="F66" s="217"/>
      <c r="G66" s="217"/>
      <c r="H66" s="217"/>
      <c r="I66" s="217"/>
      <c r="J66" s="217"/>
      <c r="K66" s="217"/>
      <c r="L66" s="471"/>
      <c r="M66" s="471"/>
      <c r="N66" s="471"/>
      <c r="O66" s="471"/>
      <c r="P66" s="471"/>
      <c r="Q66" s="471"/>
      <c r="R66" s="471"/>
      <c r="S66" s="471"/>
      <c r="T66" s="471"/>
      <c r="U66" s="471"/>
      <c r="V66" s="471"/>
      <c r="W66" s="471"/>
      <c r="X66" s="218"/>
      <c r="Y66" s="218"/>
      <c r="Z66" s="218"/>
      <c r="AA66" s="218"/>
      <c r="AB66" s="219"/>
      <c r="AC66" s="219"/>
      <c r="AD66" s="219"/>
      <c r="AE66" s="262" t="s">
        <v>81</v>
      </c>
      <c r="AF66" s="262"/>
      <c r="AG66" s="262"/>
      <c r="AH66" s="262"/>
      <c r="AI66" s="262"/>
      <c r="AJ66" s="262"/>
      <c r="AK66" s="262"/>
      <c r="AL66" s="263"/>
    </row>
    <row r="67" spans="2:38" s="220" customFormat="1" ht="10.5" customHeight="1" x14ac:dyDescent="0.2">
      <c r="B67" s="221"/>
      <c r="L67" s="472"/>
      <c r="M67" s="472"/>
      <c r="N67" s="472"/>
      <c r="O67" s="472"/>
      <c r="P67" s="472"/>
      <c r="Q67" s="472"/>
      <c r="R67" s="472"/>
      <c r="S67" s="472"/>
      <c r="T67" s="472"/>
      <c r="U67" s="472"/>
      <c r="V67" s="472"/>
      <c r="W67" s="472"/>
      <c r="X67" s="222"/>
      <c r="Y67" s="222"/>
      <c r="Z67" s="222"/>
      <c r="AA67" s="267"/>
      <c r="AB67" s="267"/>
      <c r="AC67" s="223"/>
      <c r="AD67" s="223"/>
      <c r="AE67" s="262"/>
      <c r="AF67" s="262"/>
      <c r="AG67" s="262"/>
      <c r="AH67" s="262"/>
      <c r="AI67" s="262"/>
      <c r="AJ67" s="262"/>
      <c r="AK67" s="262"/>
      <c r="AL67" s="263"/>
    </row>
    <row r="68" spans="2:38" s="227" customFormat="1" ht="8.25" customHeight="1" x14ac:dyDescent="0.2">
      <c r="B68" s="224"/>
      <c r="C68" s="225"/>
      <c r="D68" s="225"/>
      <c r="E68" s="225"/>
      <c r="F68" s="225"/>
      <c r="G68" s="225"/>
      <c r="H68" s="225"/>
      <c r="I68" s="225"/>
      <c r="J68" s="225"/>
      <c r="K68" s="225"/>
      <c r="L68" s="266" t="s">
        <v>28</v>
      </c>
      <c r="M68" s="266"/>
      <c r="N68" s="266"/>
      <c r="O68" s="266"/>
      <c r="P68" s="266"/>
      <c r="Q68" s="266"/>
      <c r="R68" s="266"/>
      <c r="S68" s="266"/>
      <c r="T68" s="266"/>
      <c r="U68" s="266"/>
      <c r="V68" s="266"/>
      <c r="W68" s="266"/>
      <c r="X68" s="226"/>
      <c r="Y68" s="225"/>
      <c r="Z68" s="226"/>
      <c r="AA68" s="266" t="s">
        <v>80</v>
      </c>
      <c r="AB68" s="266"/>
      <c r="AC68" s="225"/>
      <c r="AD68" s="225"/>
      <c r="AE68" s="264"/>
      <c r="AF68" s="264"/>
      <c r="AG68" s="264"/>
      <c r="AH68" s="264"/>
      <c r="AI68" s="264"/>
      <c r="AJ68" s="264"/>
      <c r="AK68" s="264"/>
      <c r="AL68" s="265"/>
    </row>
    <row r="69" spans="2:38" s="228" customFormat="1" ht="12.75" customHeight="1" x14ac:dyDescent="0.2">
      <c r="B69" s="272"/>
      <c r="C69" s="272"/>
      <c r="D69" s="272"/>
      <c r="E69" s="272"/>
      <c r="F69" s="272"/>
      <c r="G69" s="272"/>
      <c r="H69" s="272"/>
      <c r="I69" s="272"/>
      <c r="J69" s="272"/>
      <c r="N69" s="227"/>
      <c r="O69" s="227"/>
      <c r="P69" s="229"/>
      <c r="Q69" s="229" t="s">
        <v>37</v>
      </c>
      <c r="R69" s="106"/>
      <c r="S69" s="229" t="s">
        <v>38</v>
      </c>
      <c r="T69" s="106"/>
      <c r="U69" s="230"/>
      <c r="V69" s="230"/>
      <c r="W69" s="227"/>
      <c r="X69" s="227"/>
      <c r="Y69" s="227"/>
      <c r="Z69" s="227"/>
      <c r="AA69" s="227"/>
      <c r="AB69" s="227"/>
      <c r="AC69" s="227"/>
      <c r="AD69" s="227"/>
      <c r="AH69" s="649" t="s">
        <v>106</v>
      </c>
      <c r="AI69" s="649"/>
      <c r="AJ69" s="649"/>
      <c r="AK69" s="649"/>
      <c r="AL69" s="649"/>
    </row>
    <row r="71" spans="2:38" ht="12.75" customHeight="1" x14ac:dyDescent="0.2">
      <c r="B71" s="231"/>
      <c r="C71" s="232"/>
      <c r="D71" s="464" t="s">
        <v>92</v>
      </c>
      <c r="E71" s="465"/>
      <c r="F71" s="465"/>
      <c r="G71" s="465"/>
      <c r="H71" s="465"/>
      <c r="I71" s="465"/>
      <c r="J71" s="465"/>
      <c r="K71" s="465"/>
      <c r="L71" s="465"/>
      <c r="M71" s="465"/>
      <c r="N71" s="465"/>
      <c r="O71" s="465"/>
      <c r="P71" s="465"/>
      <c r="Q71" s="465"/>
      <c r="R71" s="465"/>
      <c r="S71" s="465"/>
      <c r="T71" s="465"/>
      <c r="U71" s="465"/>
      <c r="V71" s="465"/>
      <c r="W71" s="465"/>
      <c r="X71" s="465"/>
      <c r="Y71" s="465"/>
      <c r="Z71" s="465"/>
      <c r="AA71" s="465"/>
      <c r="AB71" s="465"/>
      <c r="AC71" s="465"/>
      <c r="AD71" s="466"/>
      <c r="AE71" s="273" t="s">
        <v>25</v>
      </c>
      <c r="AF71" s="274"/>
      <c r="AG71" s="274"/>
      <c r="AH71" s="274"/>
      <c r="AI71" s="274"/>
      <c r="AJ71" s="274"/>
      <c r="AK71" s="274"/>
      <c r="AL71" s="275"/>
    </row>
    <row r="72" spans="2:38" x14ac:dyDescent="0.2">
      <c r="B72" s="94"/>
      <c r="C72" s="86"/>
      <c r="D72" s="467"/>
      <c r="E72" s="468"/>
      <c r="F72" s="468"/>
      <c r="G72" s="468"/>
      <c r="H72" s="468"/>
      <c r="I72" s="468"/>
      <c r="J72" s="468"/>
      <c r="K72" s="468"/>
      <c r="L72" s="468"/>
      <c r="M72" s="468"/>
      <c r="N72" s="468"/>
      <c r="O72" s="468"/>
      <c r="P72" s="468"/>
      <c r="Q72" s="468"/>
      <c r="R72" s="468"/>
      <c r="S72" s="468"/>
      <c r="T72" s="468"/>
      <c r="U72" s="468"/>
      <c r="V72" s="468"/>
      <c r="W72" s="468"/>
      <c r="X72" s="468"/>
      <c r="Y72" s="468"/>
      <c r="Z72" s="468"/>
      <c r="AA72" s="468"/>
      <c r="AB72" s="468"/>
      <c r="AC72" s="468"/>
      <c r="AD72" s="469"/>
      <c r="AE72" s="276"/>
      <c r="AF72" s="277"/>
      <c r="AG72" s="277"/>
      <c r="AH72" s="277"/>
      <c r="AI72" s="277"/>
      <c r="AJ72" s="277"/>
      <c r="AK72" s="277"/>
      <c r="AL72" s="278"/>
    </row>
    <row r="73" spans="2:38" ht="12.75" customHeight="1" x14ac:dyDescent="0.2">
      <c r="B73" s="94"/>
      <c r="C73" s="86"/>
      <c r="D73" s="457" t="s">
        <v>52</v>
      </c>
      <c r="E73" s="457"/>
      <c r="F73" s="457"/>
      <c r="G73" s="457"/>
      <c r="H73" s="457"/>
      <c r="I73" s="457"/>
      <c r="J73" s="457"/>
      <c r="K73" s="457"/>
      <c r="L73" s="457"/>
      <c r="M73" s="457"/>
      <c r="N73" s="457"/>
      <c r="O73" s="457"/>
      <c r="P73" s="457"/>
      <c r="Q73" s="457"/>
      <c r="R73" s="457"/>
      <c r="S73" s="457"/>
      <c r="T73" s="457"/>
      <c r="U73" s="457"/>
      <c r="V73" s="457"/>
      <c r="W73" s="457"/>
      <c r="X73" s="457"/>
      <c r="Y73" s="457"/>
      <c r="Z73" s="457"/>
      <c r="AA73" s="457"/>
      <c r="AB73" s="457"/>
      <c r="AC73" s="457"/>
      <c r="AD73" s="457"/>
      <c r="AE73" s="279" t="s">
        <v>22</v>
      </c>
      <c r="AF73" s="279"/>
      <c r="AG73" s="279"/>
      <c r="AH73" s="279"/>
      <c r="AI73" s="279"/>
      <c r="AJ73" s="279"/>
      <c r="AK73" s="279"/>
      <c r="AL73" s="280"/>
    </row>
    <row r="74" spans="2:38" x14ac:dyDescent="0.2">
      <c r="B74" s="233"/>
      <c r="C74" s="234"/>
      <c r="D74" s="457"/>
      <c r="E74" s="457"/>
      <c r="F74" s="457"/>
      <c r="G74" s="457"/>
      <c r="H74" s="457"/>
      <c r="I74" s="457"/>
      <c r="J74" s="457"/>
      <c r="K74" s="457"/>
      <c r="L74" s="457"/>
      <c r="M74" s="457"/>
      <c r="N74" s="457"/>
      <c r="O74" s="457"/>
      <c r="P74" s="457"/>
      <c r="Q74" s="457"/>
      <c r="R74" s="457"/>
      <c r="S74" s="457"/>
      <c r="T74" s="457"/>
      <c r="U74" s="457"/>
      <c r="V74" s="457"/>
      <c r="W74" s="457"/>
      <c r="X74" s="457"/>
      <c r="Y74" s="457"/>
      <c r="Z74" s="457"/>
      <c r="AA74" s="457"/>
      <c r="AB74" s="457"/>
      <c r="AC74" s="457"/>
      <c r="AD74" s="457"/>
      <c r="AE74" s="281"/>
      <c r="AF74" s="281"/>
      <c r="AG74" s="281"/>
      <c r="AH74" s="281"/>
      <c r="AI74" s="281"/>
      <c r="AJ74" s="281"/>
      <c r="AK74" s="281"/>
      <c r="AL74" s="282"/>
    </row>
    <row r="75" spans="2:38" x14ac:dyDescent="0.2">
      <c r="B75" s="235"/>
      <c r="C75" s="236"/>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236"/>
      <c r="AF75" s="236"/>
      <c r="AG75" s="236"/>
      <c r="AH75" s="236"/>
      <c r="AI75" s="236"/>
      <c r="AJ75" s="236"/>
      <c r="AK75" s="236"/>
      <c r="AL75" s="237"/>
    </row>
    <row r="76" spans="2:38" x14ac:dyDescent="0.2">
      <c r="B76" s="158"/>
      <c r="C76" s="159"/>
      <c r="D76" s="159"/>
      <c r="E76" s="283" t="s">
        <v>60</v>
      </c>
      <c r="F76" s="283"/>
      <c r="G76" s="283"/>
      <c r="H76" s="283"/>
      <c r="I76" s="283"/>
      <c r="J76" s="283"/>
      <c r="K76" s="268"/>
      <c r="L76" s="268"/>
      <c r="M76" s="268"/>
      <c r="N76" s="268"/>
      <c r="O76" s="268"/>
      <c r="P76" s="268"/>
      <c r="Q76" s="268"/>
      <c r="R76" s="268"/>
      <c r="S76" s="268"/>
      <c r="T76" s="86"/>
      <c r="U76" s="86"/>
      <c r="V76" s="86"/>
      <c r="W76" s="86"/>
      <c r="X76" s="86"/>
      <c r="Y76" s="86"/>
      <c r="Z76" s="86"/>
      <c r="AA76" s="86"/>
      <c r="AB76" s="283"/>
      <c r="AC76" s="283"/>
      <c r="AD76" s="315"/>
      <c r="AE76" s="315"/>
      <c r="AF76" s="315"/>
      <c r="AG76" s="315"/>
      <c r="AH76" s="315"/>
      <c r="AI76" s="315"/>
      <c r="AJ76" s="315"/>
      <c r="AK76" s="315"/>
      <c r="AL76" s="316"/>
    </row>
    <row r="77" spans="2:38" x14ac:dyDescent="0.2">
      <c r="B77" s="158"/>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63"/>
    </row>
    <row r="78" spans="2:38" x14ac:dyDescent="0.2">
      <c r="B78" s="158"/>
      <c r="C78" s="159"/>
      <c r="D78" s="159"/>
      <c r="E78" s="283" t="s">
        <v>61</v>
      </c>
      <c r="F78" s="283"/>
      <c r="G78" s="283"/>
      <c r="H78" s="283"/>
      <c r="I78" s="283"/>
      <c r="J78" s="283"/>
      <c r="K78" s="268"/>
      <c r="L78" s="268"/>
      <c r="M78" s="268"/>
      <c r="N78" s="268"/>
      <c r="O78" s="268"/>
      <c r="P78" s="268"/>
      <c r="Q78" s="268"/>
      <c r="R78" s="268"/>
      <c r="S78" s="268"/>
      <c r="T78" s="159"/>
      <c r="U78" s="283" t="s">
        <v>62</v>
      </c>
      <c r="V78" s="283"/>
      <c r="W78" s="283"/>
      <c r="X78" s="283"/>
      <c r="Y78" s="283"/>
      <c r="Z78" s="283"/>
      <c r="AA78" s="283"/>
      <c r="AB78" s="283"/>
      <c r="AC78" s="268"/>
      <c r="AD78" s="268"/>
      <c r="AE78" s="268"/>
      <c r="AF78" s="268"/>
      <c r="AG78" s="268"/>
      <c r="AH78" s="268"/>
      <c r="AI78" s="268"/>
      <c r="AJ78" s="268"/>
      <c r="AK78" s="268"/>
      <c r="AL78" s="163"/>
    </row>
    <row r="79" spans="2:38" x14ac:dyDescent="0.2">
      <c r="B79" s="158"/>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63"/>
    </row>
    <row r="80" spans="2:38" ht="12.75" customHeight="1" x14ac:dyDescent="0.2">
      <c r="B80" s="269" t="s">
        <v>63</v>
      </c>
      <c r="C80" s="269"/>
      <c r="D80" s="269"/>
      <c r="E80" s="269"/>
      <c r="F80" s="269"/>
      <c r="G80" s="269"/>
      <c r="H80" s="269"/>
      <c r="I80" s="269"/>
      <c r="J80" s="269"/>
      <c r="K80" s="269"/>
      <c r="L80" s="269"/>
      <c r="M80" s="270" t="s">
        <v>64</v>
      </c>
      <c r="N80" s="270"/>
      <c r="O80" s="270"/>
      <c r="P80" s="270"/>
      <c r="Q80" s="270"/>
      <c r="R80" s="270"/>
      <c r="S80" s="297" t="s">
        <v>73</v>
      </c>
      <c r="T80" s="298"/>
      <c r="U80" s="298"/>
      <c r="V80" s="298"/>
      <c r="W80" s="298"/>
      <c r="X80" s="298"/>
      <c r="Y80" s="299"/>
      <c r="Z80" s="270" t="s">
        <v>74</v>
      </c>
      <c r="AA80" s="270"/>
      <c r="AB80" s="270"/>
      <c r="AC80" s="270"/>
      <c r="AD80" s="270"/>
      <c r="AE80" s="271" t="s">
        <v>66</v>
      </c>
      <c r="AF80" s="271"/>
      <c r="AG80" s="271"/>
      <c r="AH80" s="271"/>
      <c r="AI80" s="271"/>
      <c r="AJ80" s="271"/>
      <c r="AK80" s="271"/>
      <c r="AL80" s="271"/>
    </row>
    <row r="81" spans="2:38" x14ac:dyDescent="0.2">
      <c r="B81" s="269"/>
      <c r="C81" s="269"/>
      <c r="D81" s="269"/>
      <c r="E81" s="269"/>
      <c r="F81" s="269"/>
      <c r="G81" s="269"/>
      <c r="H81" s="269"/>
      <c r="I81" s="269"/>
      <c r="J81" s="269"/>
      <c r="K81" s="269"/>
      <c r="L81" s="269"/>
      <c r="M81" s="270"/>
      <c r="N81" s="270"/>
      <c r="O81" s="270"/>
      <c r="P81" s="270"/>
      <c r="Q81" s="270"/>
      <c r="R81" s="270"/>
      <c r="S81" s="300"/>
      <c r="T81" s="301"/>
      <c r="U81" s="301"/>
      <c r="V81" s="301"/>
      <c r="W81" s="301"/>
      <c r="X81" s="301"/>
      <c r="Y81" s="302"/>
      <c r="Z81" s="270"/>
      <c r="AA81" s="270"/>
      <c r="AB81" s="270"/>
      <c r="AC81" s="270"/>
      <c r="AD81" s="270"/>
      <c r="AE81" s="271"/>
      <c r="AF81" s="271"/>
      <c r="AG81" s="271"/>
      <c r="AH81" s="271"/>
      <c r="AI81" s="271"/>
      <c r="AJ81" s="271"/>
      <c r="AK81" s="271"/>
      <c r="AL81" s="271"/>
    </row>
    <row r="82" spans="2:38" ht="21.75" customHeight="1" x14ac:dyDescent="0.2">
      <c r="B82" s="258"/>
      <c r="C82" s="258"/>
      <c r="D82" s="258"/>
      <c r="E82" s="258"/>
      <c r="F82" s="258"/>
      <c r="G82" s="258"/>
      <c r="H82" s="258"/>
      <c r="I82" s="258"/>
      <c r="J82" s="258"/>
      <c r="K82" s="258"/>
      <c r="L82" s="258"/>
      <c r="M82" s="259" t="str">
        <f>IF(B82="","",IF(B82&lt;=0,"NO APLICA",IF(B82&gt;0,"NO APLICA")))</f>
        <v/>
      </c>
      <c r="N82" s="259"/>
      <c r="O82" s="259"/>
      <c r="P82" s="259"/>
      <c r="Q82" s="259"/>
      <c r="R82" s="259"/>
      <c r="S82" s="255" t="str">
        <f>IF(B82="","",IF(B82&lt;=0,"NO APLICA",IF(B82&gt;0,"NO APLICA")))</f>
        <v/>
      </c>
      <c r="T82" s="256"/>
      <c r="U82" s="256"/>
      <c r="V82" s="256"/>
      <c r="W82" s="256"/>
      <c r="X82" s="256"/>
      <c r="Y82" s="257"/>
      <c r="Z82" s="255" t="str">
        <f>IF(B82="","",IF(B82&lt;=0,"NO APLICA",IF(B82&gt;0,"NO APLICA")))</f>
        <v/>
      </c>
      <c r="AA82" s="256"/>
      <c r="AB82" s="256"/>
      <c r="AC82" s="256"/>
      <c r="AD82" s="257"/>
      <c r="AE82" s="259" t="str">
        <f>IF(B82="","",IF(B82&lt;=0,"NO APLICA",IF(B82&gt;0,"NO APLICA")))</f>
        <v/>
      </c>
      <c r="AF82" s="259"/>
      <c r="AG82" s="259"/>
      <c r="AH82" s="259"/>
      <c r="AI82" s="259"/>
      <c r="AJ82" s="259"/>
      <c r="AK82" s="259"/>
      <c r="AL82" s="259"/>
    </row>
    <row r="83" spans="2:38" ht="21.75" customHeight="1" x14ac:dyDescent="0.2">
      <c r="B83" s="258"/>
      <c r="C83" s="258"/>
      <c r="D83" s="258"/>
      <c r="E83" s="258"/>
      <c r="F83" s="258"/>
      <c r="G83" s="258"/>
      <c r="H83" s="258"/>
      <c r="I83" s="258"/>
      <c r="J83" s="258"/>
      <c r="K83" s="258"/>
      <c r="L83" s="258"/>
      <c r="M83" s="259" t="str">
        <f t="shared" ref="M83:M100" si="8">IF(B83="","",IF(B83&lt;=0,"NO APLICA",IF(B83&gt;0,"NO APLICA")))</f>
        <v/>
      </c>
      <c r="N83" s="259"/>
      <c r="O83" s="259"/>
      <c r="P83" s="259"/>
      <c r="Q83" s="259"/>
      <c r="R83" s="259"/>
      <c r="S83" s="255" t="str">
        <f t="shared" ref="S83:S89" si="9">IF(B83="","",IF(B83&lt;=0,"NO APLICA",IF(B83&gt;0,"NO APLICA")))</f>
        <v/>
      </c>
      <c r="T83" s="256"/>
      <c r="U83" s="256"/>
      <c r="V83" s="256"/>
      <c r="W83" s="256"/>
      <c r="X83" s="256"/>
      <c r="Y83" s="257"/>
      <c r="Z83" s="255" t="str">
        <f t="shared" ref="Z83:Z89" si="10">IF(B83="","",IF(B83&lt;=0,"NO APLICA",IF(B83&gt;0,"NO APLICA")))</f>
        <v/>
      </c>
      <c r="AA83" s="256"/>
      <c r="AB83" s="256"/>
      <c r="AC83" s="256"/>
      <c r="AD83" s="257"/>
      <c r="AE83" s="259" t="str">
        <f t="shared" ref="AE83:AE95" si="11">IF(B83="","",IF(B83&lt;=0,"NO APLICA",IF(B83&gt;0,"NO APLICA")))</f>
        <v/>
      </c>
      <c r="AF83" s="259"/>
      <c r="AG83" s="259"/>
      <c r="AH83" s="259"/>
      <c r="AI83" s="259"/>
      <c r="AJ83" s="259"/>
      <c r="AK83" s="259"/>
      <c r="AL83" s="259"/>
    </row>
    <row r="84" spans="2:38" ht="21.75" customHeight="1" x14ac:dyDescent="0.2">
      <c r="B84" s="258"/>
      <c r="C84" s="258"/>
      <c r="D84" s="258"/>
      <c r="E84" s="258"/>
      <c r="F84" s="258"/>
      <c r="G84" s="258"/>
      <c r="H84" s="258"/>
      <c r="I84" s="258"/>
      <c r="J84" s="258"/>
      <c r="K84" s="258"/>
      <c r="L84" s="258"/>
      <c r="M84" s="259" t="str">
        <f t="shared" si="8"/>
        <v/>
      </c>
      <c r="N84" s="259"/>
      <c r="O84" s="259"/>
      <c r="P84" s="259"/>
      <c r="Q84" s="259"/>
      <c r="R84" s="259"/>
      <c r="S84" s="255" t="str">
        <f t="shared" si="9"/>
        <v/>
      </c>
      <c r="T84" s="256"/>
      <c r="U84" s="256"/>
      <c r="V84" s="256"/>
      <c r="W84" s="256"/>
      <c r="X84" s="256"/>
      <c r="Y84" s="257"/>
      <c r="Z84" s="255" t="str">
        <f t="shared" si="10"/>
        <v/>
      </c>
      <c r="AA84" s="256"/>
      <c r="AB84" s="256"/>
      <c r="AC84" s="256"/>
      <c r="AD84" s="257"/>
      <c r="AE84" s="259" t="str">
        <f t="shared" si="11"/>
        <v/>
      </c>
      <c r="AF84" s="259"/>
      <c r="AG84" s="259"/>
      <c r="AH84" s="259"/>
      <c r="AI84" s="259"/>
      <c r="AJ84" s="259"/>
      <c r="AK84" s="259"/>
      <c r="AL84" s="259"/>
    </row>
    <row r="85" spans="2:38" ht="21.75" customHeight="1" x14ac:dyDescent="0.2">
      <c r="B85" s="258"/>
      <c r="C85" s="258"/>
      <c r="D85" s="258"/>
      <c r="E85" s="258"/>
      <c r="F85" s="258"/>
      <c r="G85" s="258"/>
      <c r="H85" s="258"/>
      <c r="I85" s="258"/>
      <c r="J85" s="258"/>
      <c r="K85" s="258"/>
      <c r="L85" s="258"/>
      <c r="M85" s="259" t="str">
        <f t="shared" si="8"/>
        <v/>
      </c>
      <c r="N85" s="259"/>
      <c r="O85" s="259"/>
      <c r="P85" s="259"/>
      <c r="Q85" s="259"/>
      <c r="R85" s="259"/>
      <c r="S85" s="255" t="str">
        <f t="shared" si="9"/>
        <v/>
      </c>
      <c r="T85" s="256"/>
      <c r="U85" s="256"/>
      <c r="V85" s="256"/>
      <c r="W85" s="256"/>
      <c r="X85" s="256"/>
      <c r="Y85" s="257"/>
      <c r="Z85" s="255" t="str">
        <f t="shared" si="10"/>
        <v/>
      </c>
      <c r="AA85" s="256"/>
      <c r="AB85" s="256"/>
      <c r="AC85" s="256"/>
      <c r="AD85" s="257"/>
      <c r="AE85" s="259" t="str">
        <f t="shared" si="11"/>
        <v/>
      </c>
      <c r="AF85" s="259"/>
      <c r="AG85" s="259"/>
      <c r="AH85" s="259"/>
      <c r="AI85" s="259"/>
      <c r="AJ85" s="259"/>
      <c r="AK85" s="259"/>
      <c r="AL85" s="259"/>
    </row>
    <row r="86" spans="2:38" ht="21.75" customHeight="1" x14ac:dyDescent="0.2">
      <c r="B86" s="258"/>
      <c r="C86" s="258"/>
      <c r="D86" s="258"/>
      <c r="E86" s="258"/>
      <c r="F86" s="258"/>
      <c r="G86" s="258"/>
      <c r="H86" s="258"/>
      <c r="I86" s="258"/>
      <c r="J86" s="258"/>
      <c r="K86" s="258"/>
      <c r="L86" s="258"/>
      <c r="M86" s="259" t="str">
        <f t="shared" si="8"/>
        <v/>
      </c>
      <c r="N86" s="259"/>
      <c r="O86" s="259"/>
      <c r="P86" s="259"/>
      <c r="Q86" s="259"/>
      <c r="R86" s="259"/>
      <c r="S86" s="255" t="str">
        <f t="shared" si="9"/>
        <v/>
      </c>
      <c r="T86" s="256"/>
      <c r="U86" s="256"/>
      <c r="V86" s="256"/>
      <c r="W86" s="256"/>
      <c r="X86" s="256"/>
      <c r="Y86" s="257"/>
      <c r="Z86" s="255" t="str">
        <f t="shared" si="10"/>
        <v/>
      </c>
      <c r="AA86" s="256"/>
      <c r="AB86" s="256"/>
      <c r="AC86" s="256"/>
      <c r="AD86" s="257"/>
      <c r="AE86" s="259" t="str">
        <f t="shared" si="11"/>
        <v/>
      </c>
      <c r="AF86" s="259"/>
      <c r="AG86" s="259"/>
      <c r="AH86" s="259"/>
      <c r="AI86" s="259"/>
      <c r="AJ86" s="259"/>
      <c r="AK86" s="259"/>
      <c r="AL86" s="259"/>
    </row>
    <row r="87" spans="2:38" ht="21.75" customHeight="1" x14ac:dyDescent="0.2">
      <c r="B87" s="258"/>
      <c r="C87" s="258"/>
      <c r="D87" s="258"/>
      <c r="E87" s="258"/>
      <c r="F87" s="258"/>
      <c r="G87" s="258"/>
      <c r="H87" s="258"/>
      <c r="I87" s="258"/>
      <c r="J87" s="258"/>
      <c r="K87" s="258"/>
      <c r="L87" s="258"/>
      <c r="M87" s="259" t="str">
        <f t="shared" si="8"/>
        <v/>
      </c>
      <c r="N87" s="259"/>
      <c r="O87" s="259"/>
      <c r="P87" s="259"/>
      <c r="Q87" s="259"/>
      <c r="R87" s="259"/>
      <c r="S87" s="255" t="str">
        <f t="shared" si="9"/>
        <v/>
      </c>
      <c r="T87" s="256"/>
      <c r="U87" s="256"/>
      <c r="V87" s="256"/>
      <c r="W87" s="256"/>
      <c r="X87" s="256"/>
      <c r="Y87" s="257"/>
      <c r="Z87" s="255" t="str">
        <f t="shared" si="10"/>
        <v/>
      </c>
      <c r="AA87" s="256"/>
      <c r="AB87" s="256"/>
      <c r="AC87" s="256"/>
      <c r="AD87" s="257"/>
      <c r="AE87" s="259" t="str">
        <f t="shared" si="11"/>
        <v/>
      </c>
      <c r="AF87" s="259"/>
      <c r="AG87" s="259"/>
      <c r="AH87" s="259"/>
      <c r="AI87" s="259"/>
      <c r="AJ87" s="259"/>
      <c r="AK87" s="259"/>
      <c r="AL87" s="259"/>
    </row>
    <row r="88" spans="2:38" ht="21.75" customHeight="1" x14ac:dyDescent="0.2">
      <c r="B88" s="258"/>
      <c r="C88" s="258"/>
      <c r="D88" s="258"/>
      <c r="E88" s="258"/>
      <c r="F88" s="258"/>
      <c r="G88" s="258"/>
      <c r="H88" s="258"/>
      <c r="I88" s="258"/>
      <c r="J88" s="258"/>
      <c r="K88" s="258"/>
      <c r="L88" s="258"/>
      <c r="M88" s="259" t="str">
        <f t="shared" si="8"/>
        <v/>
      </c>
      <c r="N88" s="259"/>
      <c r="O88" s="259"/>
      <c r="P88" s="259"/>
      <c r="Q88" s="259"/>
      <c r="R88" s="259"/>
      <c r="S88" s="255" t="str">
        <f t="shared" si="9"/>
        <v/>
      </c>
      <c r="T88" s="256"/>
      <c r="U88" s="256"/>
      <c r="V88" s="256"/>
      <c r="W88" s="256"/>
      <c r="X88" s="256"/>
      <c r="Y88" s="257"/>
      <c r="Z88" s="255" t="str">
        <f t="shared" si="10"/>
        <v/>
      </c>
      <c r="AA88" s="256"/>
      <c r="AB88" s="256"/>
      <c r="AC88" s="256"/>
      <c r="AD88" s="257"/>
      <c r="AE88" s="259" t="str">
        <f t="shared" si="11"/>
        <v/>
      </c>
      <c r="AF88" s="259"/>
      <c r="AG88" s="259"/>
      <c r="AH88" s="259"/>
      <c r="AI88" s="259"/>
      <c r="AJ88" s="259"/>
      <c r="AK88" s="259"/>
      <c r="AL88" s="259"/>
    </row>
    <row r="89" spans="2:38" ht="21.75" customHeight="1" x14ac:dyDescent="0.2">
      <c r="B89" s="258"/>
      <c r="C89" s="258"/>
      <c r="D89" s="258"/>
      <c r="E89" s="258"/>
      <c r="F89" s="258"/>
      <c r="G89" s="258"/>
      <c r="H89" s="258"/>
      <c r="I89" s="258"/>
      <c r="J89" s="258"/>
      <c r="K89" s="258"/>
      <c r="L89" s="258"/>
      <c r="M89" s="259" t="str">
        <f t="shared" si="8"/>
        <v/>
      </c>
      <c r="N89" s="259"/>
      <c r="O89" s="259"/>
      <c r="P89" s="259"/>
      <c r="Q89" s="259"/>
      <c r="R89" s="259"/>
      <c r="S89" s="255" t="str">
        <f t="shared" si="9"/>
        <v/>
      </c>
      <c r="T89" s="256"/>
      <c r="U89" s="256"/>
      <c r="V89" s="256"/>
      <c r="W89" s="256"/>
      <c r="X89" s="256"/>
      <c r="Y89" s="257"/>
      <c r="Z89" s="255" t="str">
        <f t="shared" si="10"/>
        <v/>
      </c>
      <c r="AA89" s="256"/>
      <c r="AB89" s="256"/>
      <c r="AC89" s="256"/>
      <c r="AD89" s="257"/>
      <c r="AE89" s="259" t="str">
        <f t="shared" si="11"/>
        <v/>
      </c>
      <c r="AF89" s="259"/>
      <c r="AG89" s="259"/>
      <c r="AH89" s="259"/>
      <c r="AI89" s="259"/>
      <c r="AJ89" s="259"/>
      <c r="AK89" s="259"/>
      <c r="AL89" s="259"/>
    </row>
    <row r="90" spans="2:38" ht="21.75" customHeight="1" x14ac:dyDescent="0.2">
      <c r="B90" s="258"/>
      <c r="C90" s="258"/>
      <c r="D90" s="258"/>
      <c r="E90" s="258"/>
      <c r="F90" s="258"/>
      <c r="G90" s="258"/>
      <c r="H90" s="258"/>
      <c r="I90" s="258"/>
      <c r="J90" s="258"/>
      <c r="K90" s="258"/>
      <c r="L90" s="258"/>
      <c r="M90" s="259" t="str">
        <f t="shared" si="8"/>
        <v/>
      </c>
      <c r="N90" s="259"/>
      <c r="O90" s="259"/>
      <c r="P90" s="259"/>
      <c r="Q90" s="259"/>
      <c r="R90" s="259"/>
      <c r="S90" s="255" t="str">
        <f t="shared" ref="S90:S100" si="12">IF(B90="","",IF(B90&lt;=0,"NO APLICA",IF(B90&gt;0,"NO APLICA")))</f>
        <v/>
      </c>
      <c r="T90" s="256"/>
      <c r="U90" s="256"/>
      <c r="V90" s="256"/>
      <c r="W90" s="256"/>
      <c r="X90" s="256"/>
      <c r="Y90" s="257"/>
      <c r="Z90" s="255" t="str">
        <f>IF(B90="","",IF(B90&lt;=0,"NO APLICA",IF(B90&gt;0,"NO APLICA")))</f>
        <v/>
      </c>
      <c r="AA90" s="256"/>
      <c r="AB90" s="256"/>
      <c r="AC90" s="256"/>
      <c r="AD90" s="257"/>
      <c r="AE90" s="259" t="str">
        <f t="shared" si="11"/>
        <v/>
      </c>
      <c r="AF90" s="259"/>
      <c r="AG90" s="259"/>
      <c r="AH90" s="259"/>
      <c r="AI90" s="259"/>
      <c r="AJ90" s="259"/>
      <c r="AK90" s="259"/>
      <c r="AL90" s="259"/>
    </row>
    <row r="91" spans="2:38" ht="21.75" customHeight="1" x14ac:dyDescent="0.2">
      <c r="B91" s="258"/>
      <c r="C91" s="258"/>
      <c r="D91" s="258"/>
      <c r="E91" s="258"/>
      <c r="F91" s="258"/>
      <c r="G91" s="258"/>
      <c r="H91" s="258"/>
      <c r="I91" s="258"/>
      <c r="J91" s="258"/>
      <c r="K91" s="258"/>
      <c r="L91" s="258"/>
      <c r="M91" s="259" t="str">
        <f t="shared" si="8"/>
        <v/>
      </c>
      <c r="N91" s="259"/>
      <c r="O91" s="259"/>
      <c r="P91" s="259"/>
      <c r="Q91" s="259"/>
      <c r="R91" s="259"/>
      <c r="S91" s="255" t="str">
        <f t="shared" si="12"/>
        <v/>
      </c>
      <c r="T91" s="256"/>
      <c r="U91" s="256"/>
      <c r="V91" s="256"/>
      <c r="W91" s="256"/>
      <c r="X91" s="256"/>
      <c r="Y91" s="257"/>
      <c r="Z91" s="255" t="str">
        <f t="shared" ref="Z91:Z96" si="13">IF(B91="","",IF(B91&lt;=0,"NO APLICA",IF(B91&gt;0,"NO APLICA")))</f>
        <v/>
      </c>
      <c r="AA91" s="256"/>
      <c r="AB91" s="256"/>
      <c r="AC91" s="256"/>
      <c r="AD91" s="257"/>
      <c r="AE91" s="259" t="str">
        <f t="shared" si="11"/>
        <v/>
      </c>
      <c r="AF91" s="259"/>
      <c r="AG91" s="259"/>
      <c r="AH91" s="259"/>
      <c r="AI91" s="259"/>
      <c r="AJ91" s="259"/>
      <c r="AK91" s="259"/>
      <c r="AL91" s="259"/>
    </row>
    <row r="92" spans="2:38" ht="21.75" customHeight="1" x14ac:dyDescent="0.2">
      <c r="B92" s="258"/>
      <c r="C92" s="258"/>
      <c r="D92" s="258"/>
      <c r="E92" s="258"/>
      <c r="F92" s="258"/>
      <c r="G92" s="258"/>
      <c r="H92" s="258"/>
      <c r="I92" s="258"/>
      <c r="J92" s="258"/>
      <c r="K92" s="258"/>
      <c r="L92" s="258"/>
      <c r="M92" s="259" t="str">
        <f t="shared" si="8"/>
        <v/>
      </c>
      <c r="N92" s="259"/>
      <c r="O92" s="259"/>
      <c r="P92" s="259"/>
      <c r="Q92" s="259"/>
      <c r="R92" s="259"/>
      <c r="S92" s="255" t="str">
        <f t="shared" si="12"/>
        <v/>
      </c>
      <c r="T92" s="256"/>
      <c r="U92" s="256"/>
      <c r="V92" s="256"/>
      <c r="W92" s="256"/>
      <c r="X92" s="256"/>
      <c r="Y92" s="257"/>
      <c r="Z92" s="255" t="str">
        <f t="shared" si="13"/>
        <v/>
      </c>
      <c r="AA92" s="256"/>
      <c r="AB92" s="256"/>
      <c r="AC92" s="256"/>
      <c r="AD92" s="257"/>
      <c r="AE92" s="259" t="str">
        <f t="shared" si="11"/>
        <v/>
      </c>
      <c r="AF92" s="259"/>
      <c r="AG92" s="259"/>
      <c r="AH92" s="259"/>
      <c r="AI92" s="259"/>
      <c r="AJ92" s="259"/>
      <c r="AK92" s="259"/>
      <c r="AL92" s="259"/>
    </row>
    <row r="93" spans="2:38" ht="21.75" customHeight="1" x14ac:dyDescent="0.2">
      <c r="B93" s="258"/>
      <c r="C93" s="258"/>
      <c r="D93" s="258"/>
      <c r="E93" s="258"/>
      <c r="F93" s="258"/>
      <c r="G93" s="258"/>
      <c r="H93" s="258"/>
      <c r="I93" s="258"/>
      <c r="J93" s="258"/>
      <c r="K93" s="258"/>
      <c r="L93" s="258"/>
      <c r="M93" s="259" t="str">
        <f t="shared" si="8"/>
        <v/>
      </c>
      <c r="N93" s="259"/>
      <c r="O93" s="259"/>
      <c r="P93" s="259"/>
      <c r="Q93" s="259"/>
      <c r="R93" s="259"/>
      <c r="S93" s="255" t="str">
        <f t="shared" si="12"/>
        <v/>
      </c>
      <c r="T93" s="256"/>
      <c r="U93" s="256"/>
      <c r="V93" s="256"/>
      <c r="W93" s="256"/>
      <c r="X93" s="256"/>
      <c r="Y93" s="257"/>
      <c r="Z93" s="255" t="str">
        <f t="shared" si="13"/>
        <v/>
      </c>
      <c r="AA93" s="256"/>
      <c r="AB93" s="256"/>
      <c r="AC93" s="256"/>
      <c r="AD93" s="257"/>
      <c r="AE93" s="259" t="str">
        <f t="shared" si="11"/>
        <v/>
      </c>
      <c r="AF93" s="259"/>
      <c r="AG93" s="259"/>
      <c r="AH93" s="259"/>
      <c r="AI93" s="259"/>
      <c r="AJ93" s="259"/>
      <c r="AK93" s="259"/>
      <c r="AL93" s="259"/>
    </row>
    <row r="94" spans="2:38" ht="21.75" customHeight="1" x14ac:dyDescent="0.2">
      <c r="B94" s="258"/>
      <c r="C94" s="258"/>
      <c r="D94" s="258"/>
      <c r="E94" s="258"/>
      <c r="F94" s="258"/>
      <c r="G94" s="258"/>
      <c r="H94" s="258"/>
      <c r="I94" s="258"/>
      <c r="J94" s="258"/>
      <c r="K94" s="258"/>
      <c r="L94" s="258"/>
      <c r="M94" s="259" t="str">
        <f t="shared" si="8"/>
        <v/>
      </c>
      <c r="N94" s="259"/>
      <c r="O94" s="259"/>
      <c r="P94" s="259"/>
      <c r="Q94" s="259"/>
      <c r="R94" s="259"/>
      <c r="S94" s="255" t="str">
        <f t="shared" si="12"/>
        <v/>
      </c>
      <c r="T94" s="256"/>
      <c r="U94" s="256"/>
      <c r="V94" s="256"/>
      <c r="W94" s="256"/>
      <c r="X94" s="256"/>
      <c r="Y94" s="257"/>
      <c r="Z94" s="255" t="str">
        <f t="shared" si="13"/>
        <v/>
      </c>
      <c r="AA94" s="256"/>
      <c r="AB94" s="256"/>
      <c r="AC94" s="256"/>
      <c r="AD94" s="257"/>
      <c r="AE94" s="259" t="str">
        <f t="shared" si="11"/>
        <v/>
      </c>
      <c r="AF94" s="259"/>
      <c r="AG94" s="259"/>
      <c r="AH94" s="259"/>
      <c r="AI94" s="259"/>
      <c r="AJ94" s="259"/>
      <c r="AK94" s="259"/>
      <c r="AL94" s="259"/>
    </row>
    <row r="95" spans="2:38" ht="21.75" customHeight="1" x14ac:dyDescent="0.2">
      <c r="B95" s="258"/>
      <c r="C95" s="258"/>
      <c r="D95" s="258"/>
      <c r="E95" s="258"/>
      <c r="F95" s="258"/>
      <c r="G95" s="258"/>
      <c r="H95" s="258"/>
      <c r="I95" s="258"/>
      <c r="J95" s="258"/>
      <c r="K95" s="258"/>
      <c r="L95" s="258"/>
      <c r="M95" s="259" t="str">
        <f t="shared" si="8"/>
        <v/>
      </c>
      <c r="N95" s="259"/>
      <c r="O95" s="259"/>
      <c r="P95" s="259"/>
      <c r="Q95" s="259"/>
      <c r="R95" s="259"/>
      <c r="S95" s="255" t="str">
        <f t="shared" si="12"/>
        <v/>
      </c>
      <c r="T95" s="256"/>
      <c r="U95" s="256"/>
      <c r="V95" s="256"/>
      <c r="W95" s="256"/>
      <c r="X95" s="256"/>
      <c r="Y95" s="257"/>
      <c r="Z95" s="255" t="str">
        <f t="shared" si="13"/>
        <v/>
      </c>
      <c r="AA95" s="256"/>
      <c r="AB95" s="256"/>
      <c r="AC95" s="256"/>
      <c r="AD95" s="257"/>
      <c r="AE95" s="259" t="str">
        <f t="shared" si="11"/>
        <v/>
      </c>
      <c r="AF95" s="259"/>
      <c r="AG95" s="259"/>
      <c r="AH95" s="259"/>
      <c r="AI95" s="259"/>
      <c r="AJ95" s="259"/>
      <c r="AK95" s="259"/>
      <c r="AL95" s="259"/>
    </row>
    <row r="96" spans="2:38" ht="21.75" customHeight="1" x14ac:dyDescent="0.2">
      <c r="B96" s="258"/>
      <c r="C96" s="258"/>
      <c r="D96" s="258"/>
      <c r="E96" s="258"/>
      <c r="F96" s="258"/>
      <c r="G96" s="258"/>
      <c r="H96" s="258"/>
      <c r="I96" s="258"/>
      <c r="J96" s="258"/>
      <c r="K96" s="258"/>
      <c r="L96" s="258"/>
      <c r="M96" s="259" t="str">
        <f t="shared" si="8"/>
        <v/>
      </c>
      <c r="N96" s="259"/>
      <c r="O96" s="259"/>
      <c r="P96" s="259"/>
      <c r="Q96" s="259"/>
      <c r="R96" s="259"/>
      <c r="S96" s="255" t="str">
        <f t="shared" si="12"/>
        <v/>
      </c>
      <c r="T96" s="256"/>
      <c r="U96" s="256"/>
      <c r="V96" s="256"/>
      <c r="W96" s="256"/>
      <c r="X96" s="256"/>
      <c r="Y96" s="257"/>
      <c r="Z96" s="255" t="str">
        <f t="shared" si="13"/>
        <v/>
      </c>
      <c r="AA96" s="256"/>
      <c r="AB96" s="256"/>
      <c r="AC96" s="256"/>
      <c r="AD96" s="257"/>
      <c r="AE96" s="259" t="str">
        <f>IF(B96="","",IF(B96&lt;=0,"NO APLICA",IF(B96&gt;0,"NO APLICA")))</f>
        <v/>
      </c>
      <c r="AF96" s="259"/>
      <c r="AG96" s="259"/>
      <c r="AH96" s="259"/>
      <c r="AI96" s="259"/>
      <c r="AJ96" s="259"/>
      <c r="AK96" s="259"/>
      <c r="AL96" s="259"/>
    </row>
    <row r="97" spans="2:38" ht="21.75" customHeight="1" x14ac:dyDescent="0.2">
      <c r="B97" s="258"/>
      <c r="C97" s="258"/>
      <c r="D97" s="258"/>
      <c r="E97" s="258"/>
      <c r="F97" s="258"/>
      <c r="G97" s="258"/>
      <c r="H97" s="258"/>
      <c r="I97" s="258"/>
      <c r="J97" s="258"/>
      <c r="K97" s="258"/>
      <c r="L97" s="258"/>
      <c r="M97" s="259" t="str">
        <f t="shared" si="8"/>
        <v/>
      </c>
      <c r="N97" s="259"/>
      <c r="O97" s="259"/>
      <c r="P97" s="259"/>
      <c r="Q97" s="259"/>
      <c r="R97" s="259"/>
      <c r="S97" s="255" t="str">
        <f t="shared" si="12"/>
        <v/>
      </c>
      <c r="T97" s="256"/>
      <c r="U97" s="256"/>
      <c r="V97" s="256"/>
      <c r="W97" s="256"/>
      <c r="X97" s="256"/>
      <c r="Y97" s="257"/>
      <c r="Z97" s="255" t="str">
        <f>IF(B97="","",IF(B97&lt;=0,"NO APLICA",IF(B97&gt;0,"NO APLICA")))</f>
        <v/>
      </c>
      <c r="AA97" s="256"/>
      <c r="AB97" s="256"/>
      <c r="AC97" s="256"/>
      <c r="AD97" s="257"/>
      <c r="AE97" s="259" t="str">
        <f>IF(B97="","",IF(B97&lt;=0,"NO APLICA",IF(B97&gt;0,"NO APLICA")))</f>
        <v/>
      </c>
      <c r="AF97" s="259"/>
      <c r="AG97" s="259"/>
      <c r="AH97" s="259"/>
      <c r="AI97" s="259"/>
      <c r="AJ97" s="259"/>
      <c r="AK97" s="259"/>
      <c r="AL97" s="259"/>
    </row>
    <row r="98" spans="2:38" ht="21.75" customHeight="1" x14ac:dyDescent="0.2">
      <c r="B98" s="258"/>
      <c r="C98" s="258"/>
      <c r="D98" s="258"/>
      <c r="E98" s="258"/>
      <c r="F98" s="258"/>
      <c r="G98" s="258"/>
      <c r="H98" s="258"/>
      <c r="I98" s="258"/>
      <c r="J98" s="258"/>
      <c r="K98" s="258"/>
      <c r="L98" s="258"/>
      <c r="M98" s="259" t="str">
        <f t="shared" si="8"/>
        <v/>
      </c>
      <c r="N98" s="259"/>
      <c r="O98" s="259"/>
      <c r="P98" s="259"/>
      <c r="Q98" s="259"/>
      <c r="R98" s="259"/>
      <c r="S98" s="255" t="str">
        <f t="shared" si="12"/>
        <v/>
      </c>
      <c r="T98" s="256"/>
      <c r="U98" s="256"/>
      <c r="V98" s="256"/>
      <c r="W98" s="256"/>
      <c r="X98" s="256"/>
      <c r="Y98" s="257"/>
      <c r="Z98" s="255" t="str">
        <f>IF(B98="","",IF(B98&lt;=0,"NO APLICA",IF(B98&gt;0,"NO APLICA")))</f>
        <v/>
      </c>
      <c r="AA98" s="256"/>
      <c r="AB98" s="256"/>
      <c r="AC98" s="256"/>
      <c r="AD98" s="257"/>
      <c r="AE98" s="259" t="str">
        <f>IF(B98="","",IF(B98&lt;=0,"NO APLICA",IF(B98&gt;0,"NO APLICA")))</f>
        <v/>
      </c>
      <c r="AF98" s="259"/>
      <c r="AG98" s="259"/>
      <c r="AH98" s="259"/>
      <c r="AI98" s="259"/>
      <c r="AJ98" s="259"/>
      <c r="AK98" s="259"/>
      <c r="AL98" s="259"/>
    </row>
    <row r="99" spans="2:38" ht="21.75" customHeight="1" x14ac:dyDescent="0.2">
      <c r="B99" s="258"/>
      <c r="C99" s="258"/>
      <c r="D99" s="258"/>
      <c r="E99" s="258"/>
      <c r="F99" s="258"/>
      <c r="G99" s="258"/>
      <c r="H99" s="258"/>
      <c r="I99" s="258"/>
      <c r="J99" s="258"/>
      <c r="K99" s="258"/>
      <c r="L99" s="258"/>
      <c r="M99" s="259" t="str">
        <f t="shared" si="8"/>
        <v/>
      </c>
      <c r="N99" s="259"/>
      <c r="O99" s="259"/>
      <c r="P99" s="259"/>
      <c r="Q99" s="259"/>
      <c r="R99" s="259"/>
      <c r="S99" s="255" t="str">
        <f t="shared" si="12"/>
        <v/>
      </c>
      <c r="T99" s="256"/>
      <c r="U99" s="256"/>
      <c r="V99" s="256"/>
      <c r="W99" s="256"/>
      <c r="X99" s="256"/>
      <c r="Y99" s="257"/>
      <c r="Z99" s="255" t="str">
        <f>IF(B99="","",IF(B99&lt;=0,"NO APLICA",IF(B99&gt;0,"NO APLICA")))</f>
        <v/>
      </c>
      <c r="AA99" s="256"/>
      <c r="AB99" s="256"/>
      <c r="AC99" s="256"/>
      <c r="AD99" s="257"/>
      <c r="AE99" s="259" t="str">
        <f>IF(B99="","",IF(B99&lt;=0,"NO APLICA",IF(B99&gt;0,"NO APLICA")))</f>
        <v/>
      </c>
      <c r="AF99" s="259"/>
      <c r="AG99" s="259"/>
      <c r="AH99" s="259"/>
      <c r="AI99" s="259"/>
      <c r="AJ99" s="259"/>
      <c r="AK99" s="259"/>
      <c r="AL99" s="259"/>
    </row>
    <row r="100" spans="2:38" ht="21.75" customHeight="1" x14ac:dyDescent="0.2">
      <c r="B100" s="258"/>
      <c r="C100" s="258"/>
      <c r="D100" s="258"/>
      <c r="E100" s="258"/>
      <c r="F100" s="258"/>
      <c r="G100" s="258"/>
      <c r="H100" s="258"/>
      <c r="I100" s="258"/>
      <c r="J100" s="258"/>
      <c r="K100" s="258"/>
      <c r="L100" s="258"/>
      <c r="M100" s="259" t="str">
        <f t="shared" si="8"/>
        <v/>
      </c>
      <c r="N100" s="259"/>
      <c r="O100" s="259"/>
      <c r="P100" s="259"/>
      <c r="Q100" s="259"/>
      <c r="R100" s="259"/>
      <c r="S100" s="255" t="str">
        <f t="shared" si="12"/>
        <v/>
      </c>
      <c r="T100" s="256"/>
      <c r="U100" s="256"/>
      <c r="V100" s="256"/>
      <c r="W100" s="256"/>
      <c r="X100" s="256"/>
      <c r="Y100" s="257"/>
      <c r="Z100" s="255" t="str">
        <f>IF(B100="","",IF(B100&lt;=0,"NO APLICA",IF(B100&gt;0,"NO APLICA")))</f>
        <v/>
      </c>
      <c r="AA100" s="256"/>
      <c r="AB100" s="256"/>
      <c r="AC100" s="256"/>
      <c r="AD100" s="257"/>
      <c r="AE100" s="259" t="str">
        <f>IF(B100="","",IF(B100&lt;=0,"NO APLICA",IF(B100&gt;0,"NO APLICA")))</f>
        <v/>
      </c>
      <c r="AF100" s="259"/>
      <c r="AG100" s="259"/>
      <c r="AH100" s="259"/>
      <c r="AI100" s="259"/>
      <c r="AJ100" s="259"/>
      <c r="AK100" s="259"/>
      <c r="AL100" s="259"/>
    </row>
    <row r="101" spans="2:38" x14ac:dyDescent="0.2">
      <c r="B101" s="286" t="s">
        <v>67</v>
      </c>
      <c r="C101" s="286"/>
      <c r="D101" s="286"/>
      <c r="E101" s="286"/>
      <c r="F101" s="286"/>
      <c r="G101" s="286"/>
      <c r="H101" s="286"/>
      <c r="I101" s="286"/>
      <c r="J101" s="286"/>
      <c r="K101" s="286"/>
      <c r="L101" s="287"/>
      <c r="M101" s="288"/>
      <c r="N101" s="288"/>
      <c r="O101" s="288"/>
      <c r="P101" s="288"/>
      <c r="Q101" s="288"/>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9"/>
    </row>
    <row r="102" spans="2:38" x14ac:dyDescent="0.2">
      <c r="B102" s="290"/>
      <c r="C102" s="291"/>
      <c r="D102" s="291"/>
      <c r="E102" s="291"/>
      <c r="F102" s="291"/>
      <c r="G102" s="291"/>
      <c r="H102" s="291"/>
      <c r="I102" s="291"/>
      <c r="J102" s="291"/>
      <c r="K102" s="291"/>
      <c r="L102" s="291"/>
      <c r="M102" s="291"/>
      <c r="N102" s="291"/>
      <c r="O102" s="291"/>
      <c r="P102" s="291"/>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292"/>
    </row>
    <row r="103" spans="2:38" x14ac:dyDescent="0.2">
      <c r="B103" s="290"/>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291"/>
      <c r="Z103" s="291"/>
      <c r="AA103" s="291"/>
      <c r="AB103" s="291"/>
      <c r="AC103" s="291"/>
      <c r="AD103" s="291"/>
      <c r="AE103" s="291"/>
      <c r="AF103" s="291"/>
      <c r="AG103" s="291"/>
      <c r="AH103" s="291"/>
      <c r="AI103" s="291"/>
      <c r="AJ103" s="291"/>
      <c r="AK103" s="291"/>
      <c r="AL103" s="292"/>
    </row>
    <row r="104" spans="2:38" x14ac:dyDescent="0.2">
      <c r="B104" s="290"/>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291"/>
      <c r="Z104" s="291"/>
      <c r="AA104" s="291"/>
      <c r="AB104" s="291"/>
      <c r="AC104" s="291"/>
      <c r="AD104" s="291"/>
      <c r="AE104" s="291"/>
      <c r="AF104" s="291"/>
      <c r="AG104" s="291"/>
      <c r="AH104" s="291"/>
      <c r="AI104" s="291"/>
      <c r="AJ104" s="291"/>
      <c r="AK104" s="291"/>
      <c r="AL104" s="292"/>
    </row>
    <row r="105" spans="2:38" x14ac:dyDescent="0.2">
      <c r="B105" s="290"/>
      <c r="C105" s="291"/>
      <c r="D105" s="291"/>
      <c r="E105" s="291"/>
      <c r="F105" s="291"/>
      <c r="G105" s="291"/>
      <c r="H105" s="291"/>
      <c r="I105" s="291"/>
      <c r="J105" s="291"/>
      <c r="K105" s="291"/>
      <c r="L105" s="291"/>
      <c r="M105" s="291"/>
      <c r="N105" s="291"/>
      <c r="O105" s="291"/>
      <c r="P105" s="291"/>
      <c r="Q105" s="291"/>
      <c r="R105" s="291"/>
      <c r="S105" s="291"/>
      <c r="T105" s="291"/>
      <c r="U105" s="291"/>
      <c r="V105" s="291"/>
      <c r="W105" s="291"/>
      <c r="X105" s="291"/>
      <c r="Y105" s="291"/>
      <c r="Z105" s="291"/>
      <c r="AA105" s="291"/>
      <c r="AB105" s="291"/>
      <c r="AC105" s="291"/>
      <c r="AD105" s="291"/>
      <c r="AE105" s="291"/>
      <c r="AF105" s="291"/>
      <c r="AG105" s="291"/>
      <c r="AH105" s="291"/>
      <c r="AI105" s="291"/>
      <c r="AJ105" s="291"/>
      <c r="AK105" s="291"/>
      <c r="AL105" s="292"/>
    </row>
    <row r="106" spans="2:38" x14ac:dyDescent="0.2">
      <c r="B106" s="293"/>
      <c r="C106" s="268"/>
      <c r="D106" s="268"/>
      <c r="E106" s="268"/>
      <c r="F106" s="268"/>
      <c r="G106" s="268"/>
      <c r="H106" s="268"/>
      <c r="I106" s="268"/>
      <c r="J106" s="268"/>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94"/>
    </row>
    <row r="107" spans="2:38" x14ac:dyDescent="0.2">
      <c r="B107" s="287" t="s">
        <v>33</v>
      </c>
      <c r="C107" s="295"/>
      <c r="D107" s="295"/>
      <c r="E107" s="295"/>
      <c r="F107" s="295"/>
      <c r="G107" s="285"/>
      <c r="H107" s="285"/>
      <c r="I107" s="285"/>
      <c r="J107" s="285"/>
      <c r="K107" s="285"/>
      <c r="L107" s="285"/>
      <c r="M107" s="285"/>
      <c r="N107" s="285"/>
      <c r="O107" s="285"/>
      <c r="P107" s="285"/>
      <c r="Q107" s="285"/>
      <c r="R107" s="285"/>
      <c r="S107" s="285"/>
      <c r="T107" s="285"/>
      <c r="U107" s="285"/>
      <c r="V107" s="285"/>
      <c r="W107" s="285"/>
      <c r="X107" s="285"/>
      <c r="Y107" s="285"/>
      <c r="Z107" s="285"/>
      <c r="AA107" s="285"/>
      <c r="AB107" s="285"/>
      <c r="AC107" s="285"/>
      <c r="AD107" s="285"/>
      <c r="AE107" s="285"/>
      <c r="AF107" s="285"/>
      <c r="AG107" s="285"/>
      <c r="AH107" s="285"/>
      <c r="AI107" s="285"/>
      <c r="AJ107" s="285"/>
      <c r="AK107" s="285"/>
      <c r="AL107" s="296"/>
    </row>
    <row r="108" spans="2:38" x14ac:dyDescent="0.2">
      <c r="B108" s="158"/>
      <c r="C108" s="268"/>
      <c r="D108" s="268"/>
      <c r="E108" s="268"/>
      <c r="F108" s="268"/>
      <c r="G108" s="268"/>
      <c r="H108" s="268"/>
      <c r="I108" s="268"/>
      <c r="J108" s="268"/>
      <c r="K108" s="268"/>
      <c r="L108" s="268"/>
      <c r="M108" s="268"/>
      <c r="N108" s="268"/>
      <c r="O108" s="268"/>
      <c r="P108" s="268"/>
      <c r="Q108" s="268"/>
      <c r="R108" s="268"/>
      <c r="S108" s="268"/>
      <c r="T108" s="268"/>
      <c r="U108" s="268"/>
      <c r="V108" s="268"/>
      <c r="W108" s="268"/>
      <c r="X108" s="268"/>
      <c r="Y108" s="268"/>
      <c r="Z108" s="268"/>
      <c r="AA108" s="268"/>
      <c r="AB108" s="268"/>
      <c r="AC108" s="268"/>
      <c r="AD108" s="268"/>
      <c r="AE108" s="268"/>
      <c r="AF108" s="268"/>
      <c r="AG108" s="268"/>
      <c r="AH108" s="268"/>
      <c r="AI108" s="268"/>
      <c r="AJ108" s="268"/>
      <c r="AK108" s="268"/>
      <c r="AL108" s="163"/>
    </row>
    <row r="109" spans="2:38" x14ac:dyDescent="0.2">
      <c r="B109" s="158"/>
      <c r="C109" s="285"/>
      <c r="D109" s="285"/>
      <c r="E109" s="285"/>
      <c r="F109" s="285"/>
      <c r="G109" s="285"/>
      <c r="H109" s="285"/>
      <c r="I109" s="285"/>
      <c r="J109" s="285"/>
      <c r="K109" s="285"/>
      <c r="L109" s="285"/>
      <c r="M109" s="285"/>
      <c r="N109" s="285"/>
      <c r="O109" s="285"/>
      <c r="P109" s="285"/>
      <c r="Q109" s="285"/>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163"/>
    </row>
    <row r="110" spans="2:38" x14ac:dyDescent="0.2">
      <c r="B110" s="238"/>
      <c r="C110" s="268"/>
      <c r="D110" s="268"/>
      <c r="E110" s="268"/>
      <c r="F110" s="268"/>
      <c r="G110" s="268"/>
      <c r="H110" s="268"/>
      <c r="I110" s="268"/>
      <c r="J110" s="268"/>
      <c r="K110" s="268"/>
      <c r="L110" s="268"/>
      <c r="M110" s="268"/>
      <c r="N110" s="268"/>
      <c r="O110" s="268"/>
      <c r="P110" s="268"/>
      <c r="Q110" s="268"/>
      <c r="R110" s="268"/>
      <c r="S110" s="268"/>
      <c r="T110" s="268"/>
      <c r="U110" s="268"/>
      <c r="V110" s="268"/>
      <c r="W110" s="268"/>
      <c r="X110" s="268"/>
      <c r="Y110" s="268"/>
      <c r="Z110" s="268"/>
      <c r="AA110" s="268"/>
      <c r="AB110" s="268"/>
      <c r="AC110" s="268"/>
      <c r="AD110" s="268"/>
      <c r="AE110" s="268"/>
      <c r="AF110" s="268"/>
      <c r="AG110" s="268"/>
      <c r="AH110" s="268"/>
      <c r="AI110" s="268"/>
      <c r="AJ110" s="268"/>
      <c r="AK110" s="268"/>
      <c r="AL110" s="239"/>
    </row>
    <row r="111" spans="2:38" x14ac:dyDescent="0.2">
      <c r="B111" s="238"/>
      <c r="C111" s="240"/>
      <c r="D111" s="240"/>
      <c r="E111" s="240"/>
      <c r="F111" s="240"/>
      <c r="G111" s="240"/>
      <c r="H111" s="240"/>
      <c r="I111" s="240"/>
      <c r="J111" s="240"/>
      <c r="K111" s="240"/>
      <c r="L111" s="240"/>
      <c r="M111" s="240"/>
      <c r="N111" s="240"/>
      <c r="O111" s="240"/>
      <c r="P111" s="240"/>
      <c r="Q111" s="24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39"/>
    </row>
    <row r="112" spans="2:38" x14ac:dyDescent="0.2">
      <c r="Q112" s="241" t="s">
        <v>37</v>
      </c>
      <c r="R112" s="65"/>
      <c r="S112" s="241" t="s">
        <v>38</v>
      </c>
      <c r="T112" s="65"/>
    </row>
    <row r="119" ht="21.75" customHeight="1" x14ac:dyDescent="0.2"/>
  </sheetData>
  <sheetProtection password="C370" formatCells="0"/>
  <mergeCells count="367">
    <mergeCell ref="U61:AB62"/>
    <mergeCell ref="B63:F63"/>
    <mergeCell ref="G63:AL63"/>
    <mergeCell ref="C64:AL64"/>
    <mergeCell ref="K54:N56"/>
    <mergeCell ref="D71:AD72"/>
    <mergeCell ref="AH52:AL53"/>
    <mergeCell ref="O54:T56"/>
    <mergeCell ref="L66:W67"/>
    <mergeCell ref="L68:W68"/>
    <mergeCell ref="O57:T58"/>
    <mergeCell ref="O59:T60"/>
    <mergeCell ref="O52:T53"/>
    <mergeCell ref="U52:AB53"/>
    <mergeCell ref="K61:N62"/>
    <mergeCell ref="AH69:AL69"/>
    <mergeCell ref="T16:U16"/>
    <mergeCell ref="X6:AB6"/>
    <mergeCell ref="AC6:AF6"/>
    <mergeCell ref="AG6:AL6"/>
    <mergeCell ref="B7:J7"/>
    <mergeCell ref="K7:X7"/>
    <mergeCell ref="AB7:AC7"/>
    <mergeCell ref="AD7:AL7"/>
    <mergeCell ref="B2:C5"/>
    <mergeCell ref="AE2:AL3"/>
    <mergeCell ref="AE4:AL4"/>
    <mergeCell ref="AE5:AL5"/>
    <mergeCell ref="D2:AD3"/>
    <mergeCell ref="D4:AD5"/>
    <mergeCell ref="B6:J6"/>
    <mergeCell ref="K6:P6"/>
    <mergeCell ref="AB10:AG10"/>
    <mergeCell ref="M17:N17"/>
    <mergeCell ref="AB8:AC8"/>
    <mergeCell ref="AD8:AL8"/>
    <mergeCell ref="I8:X8"/>
    <mergeCell ref="K10:M10"/>
    <mergeCell ref="C15:F15"/>
    <mergeCell ref="S10:X10"/>
    <mergeCell ref="G15:H15"/>
    <mergeCell ref="I15:M15"/>
    <mergeCell ref="O15:S15"/>
    <mergeCell ref="T15:U15"/>
    <mergeCell ref="W13:AK13"/>
    <mergeCell ref="C14:F14"/>
    <mergeCell ref="G14:H14"/>
    <mergeCell ref="I14:M14"/>
    <mergeCell ref="O14:S14"/>
    <mergeCell ref="T14:U14"/>
    <mergeCell ref="W14:AK23"/>
    <mergeCell ref="N10:P10"/>
    <mergeCell ref="AH10:AJ10"/>
    <mergeCell ref="C16:F16"/>
    <mergeCell ref="G16:H16"/>
    <mergeCell ref="I16:M16"/>
    <mergeCell ref="O16:S16"/>
    <mergeCell ref="Q17:U17"/>
    <mergeCell ref="C20:H20"/>
    <mergeCell ref="I20:K21"/>
    <mergeCell ref="L20:M21"/>
    <mergeCell ref="N20:N21"/>
    <mergeCell ref="O20:P21"/>
    <mergeCell ref="Q23:U23"/>
    <mergeCell ref="Q20:U21"/>
    <mergeCell ref="C21:F21"/>
    <mergeCell ref="G21:H21"/>
    <mergeCell ref="C22:F22"/>
    <mergeCell ref="G22:H22"/>
    <mergeCell ref="I22:K22"/>
    <mergeCell ref="L22:M22"/>
    <mergeCell ref="O22:P22"/>
    <mergeCell ref="Q22:U22"/>
    <mergeCell ref="C23:F23"/>
    <mergeCell ref="G23:H23"/>
    <mergeCell ref="I23:K23"/>
    <mergeCell ref="L23:M23"/>
    <mergeCell ref="O23:P23"/>
    <mergeCell ref="C17:F17"/>
    <mergeCell ref="G17:H17"/>
    <mergeCell ref="I17:L17"/>
    <mergeCell ref="C24:F24"/>
    <mergeCell ref="G24:H24"/>
    <mergeCell ref="I24:K24"/>
    <mergeCell ref="L24:M24"/>
    <mergeCell ref="O24:P24"/>
    <mergeCell ref="Q24:U24"/>
    <mergeCell ref="C25:F25"/>
    <mergeCell ref="G25:H25"/>
    <mergeCell ref="I25:K25"/>
    <mergeCell ref="L25:M25"/>
    <mergeCell ref="O25:P25"/>
    <mergeCell ref="Q25:U25"/>
    <mergeCell ref="C26:F26"/>
    <mergeCell ref="G26:H26"/>
    <mergeCell ref="I26:K26"/>
    <mergeCell ref="L26:M26"/>
    <mergeCell ref="O26:P26"/>
    <mergeCell ref="Q26:U26"/>
    <mergeCell ref="C27:F27"/>
    <mergeCell ref="G27:H27"/>
    <mergeCell ref="I27:K27"/>
    <mergeCell ref="L27:M27"/>
    <mergeCell ref="O27:P27"/>
    <mergeCell ref="Q27:U27"/>
    <mergeCell ref="C28:F28"/>
    <mergeCell ref="G28:H28"/>
    <mergeCell ref="I28:K28"/>
    <mergeCell ref="L28:M28"/>
    <mergeCell ref="O28:P28"/>
    <mergeCell ref="Q28:U28"/>
    <mergeCell ref="C29:F29"/>
    <mergeCell ref="G29:H29"/>
    <mergeCell ref="I29:K29"/>
    <mergeCell ref="L29:M29"/>
    <mergeCell ref="O29:P29"/>
    <mergeCell ref="Q29:U29"/>
    <mergeCell ref="C30:F30"/>
    <mergeCell ref="G30:H30"/>
    <mergeCell ref="I30:K30"/>
    <mergeCell ref="L30:M30"/>
    <mergeCell ref="O30:P30"/>
    <mergeCell ref="Q30:U30"/>
    <mergeCell ref="C31:F31"/>
    <mergeCell ref="G31:H31"/>
    <mergeCell ref="I31:K31"/>
    <mergeCell ref="L31:M31"/>
    <mergeCell ref="O31:P31"/>
    <mergeCell ref="Q31:U31"/>
    <mergeCell ref="C32:F32"/>
    <mergeCell ref="G32:H32"/>
    <mergeCell ref="I32:K32"/>
    <mergeCell ref="L32:M32"/>
    <mergeCell ref="O32:P32"/>
    <mergeCell ref="Q32:U32"/>
    <mergeCell ref="C33:F33"/>
    <mergeCell ref="G33:H33"/>
    <mergeCell ref="I33:K33"/>
    <mergeCell ref="L33:M33"/>
    <mergeCell ref="O33:P33"/>
    <mergeCell ref="Q33:U33"/>
    <mergeCell ref="C34:F34"/>
    <mergeCell ref="G34:H34"/>
    <mergeCell ref="I34:K34"/>
    <mergeCell ref="L34:M34"/>
    <mergeCell ref="O34:P34"/>
    <mergeCell ref="Q34:U34"/>
    <mergeCell ref="C35:F35"/>
    <mergeCell ref="G35:H35"/>
    <mergeCell ref="I35:K35"/>
    <mergeCell ref="L35:M35"/>
    <mergeCell ref="O35:P35"/>
    <mergeCell ref="Q35:U35"/>
    <mergeCell ref="C36:F36"/>
    <mergeCell ref="G36:H36"/>
    <mergeCell ref="I36:K36"/>
    <mergeCell ref="L36:M36"/>
    <mergeCell ref="O36:P36"/>
    <mergeCell ref="Q36:U36"/>
    <mergeCell ref="C37:F37"/>
    <mergeCell ref="G37:H37"/>
    <mergeCell ref="I37:K37"/>
    <mergeCell ref="L37:M37"/>
    <mergeCell ref="O37:P37"/>
    <mergeCell ref="Q37:U37"/>
    <mergeCell ref="C38:F38"/>
    <mergeCell ref="G38:H38"/>
    <mergeCell ref="I38:K38"/>
    <mergeCell ref="L38:M38"/>
    <mergeCell ref="O38:P38"/>
    <mergeCell ref="Q38:U38"/>
    <mergeCell ref="C39:F39"/>
    <mergeCell ref="G39:H39"/>
    <mergeCell ref="I39:K39"/>
    <mergeCell ref="L39:M39"/>
    <mergeCell ref="O39:P39"/>
    <mergeCell ref="Q39:U39"/>
    <mergeCell ref="C40:F40"/>
    <mergeCell ref="G40:H40"/>
    <mergeCell ref="I40:K40"/>
    <mergeCell ref="L40:M40"/>
    <mergeCell ref="O40:P40"/>
    <mergeCell ref="Q40:U40"/>
    <mergeCell ref="C41:F41"/>
    <mergeCell ref="G41:H41"/>
    <mergeCell ref="I41:K41"/>
    <mergeCell ref="L41:M41"/>
    <mergeCell ref="O41:P41"/>
    <mergeCell ref="Q41:U41"/>
    <mergeCell ref="C42:F42"/>
    <mergeCell ref="G42:H42"/>
    <mergeCell ref="I42:K42"/>
    <mergeCell ref="L42:M42"/>
    <mergeCell ref="O42:P42"/>
    <mergeCell ref="Q42:U42"/>
    <mergeCell ref="C43:F43"/>
    <mergeCell ref="G43:H43"/>
    <mergeCell ref="I43:K43"/>
    <mergeCell ref="L43:M43"/>
    <mergeCell ref="O43:P43"/>
    <mergeCell ref="Q43:U43"/>
    <mergeCell ref="C44:F44"/>
    <mergeCell ref="G44:H44"/>
    <mergeCell ref="I44:K44"/>
    <mergeCell ref="L44:M44"/>
    <mergeCell ref="O44:P44"/>
    <mergeCell ref="Q44:U44"/>
    <mergeCell ref="C45:F45"/>
    <mergeCell ref="G45:H45"/>
    <mergeCell ref="I45:K45"/>
    <mergeCell ref="L45:M45"/>
    <mergeCell ref="O45:P45"/>
    <mergeCell ref="Q45:U45"/>
    <mergeCell ref="C46:F46"/>
    <mergeCell ref="G46:H46"/>
    <mergeCell ref="I46:K46"/>
    <mergeCell ref="L46:M46"/>
    <mergeCell ref="O46:P46"/>
    <mergeCell ref="Q46:U46"/>
    <mergeCell ref="B83:L83"/>
    <mergeCell ref="M83:R83"/>
    <mergeCell ref="AE83:AL83"/>
    <mergeCell ref="AB76:AC76"/>
    <mergeCell ref="AD76:AL76"/>
    <mergeCell ref="C48:N48"/>
    <mergeCell ref="O48:P48"/>
    <mergeCell ref="C49:N49"/>
    <mergeCell ref="O49:P49"/>
    <mergeCell ref="B57:H59"/>
    <mergeCell ref="B61:D61"/>
    <mergeCell ref="F61:H61"/>
    <mergeCell ref="K57:N58"/>
    <mergeCell ref="C55:G55"/>
    <mergeCell ref="C53:G53"/>
    <mergeCell ref="B51:J51"/>
    <mergeCell ref="K51:AB51"/>
    <mergeCell ref="K52:N53"/>
    <mergeCell ref="B84:L84"/>
    <mergeCell ref="M84:R84"/>
    <mergeCell ref="AE84:AL84"/>
    <mergeCell ref="K78:S78"/>
    <mergeCell ref="U78:AB78"/>
    <mergeCell ref="AC78:AK78"/>
    <mergeCell ref="E78:J78"/>
    <mergeCell ref="B89:L89"/>
    <mergeCell ref="M89:R89"/>
    <mergeCell ref="AE89:AL89"/>
    <mergeCell ref="S80:Y81"/>
    <mergeCell ref="Z80:AD81"/>
    <mergeCell ref="S82:Y82"/>
    <mergeCell ref="Z82:AD82"/>
    <mergeCell ref="B90:L90"/>
    <mergeCell ref="M90:R90"/>
    <mergeCell ref="AE90:AL90"/>
    <mergeCell ref="B85:L85"/>
    <mergeCell ref="M85:R85"/>
    <mergeCell ref="AE85:AL85"/>
    <mergeCell ref="B86:L86"/>
    <mergeCell ref="M86:R86"/>
    <mergeCell ref="AE86:AL86"/>
    <mergeCell ref="B87:L87"/>
    <mergeCell ref="M87:R87"/>
    <mergeCell ref="AE87:AL87"/>
    <mergeCell ref="B88:L88"/>
    <mergeCell ref="M88:R88"/>
    <mergeCell ref="AE88:AL88"/>
    <mergeCell ref="Z85:AD85"/>
    <mergeCell ref="Z86:AD86"/>
    <mergeCell ref="Z87:AD87"/>
    <mergeCell ref="Z88:AD88"/>
    <mergeCell ref="S89:Y89"/>
    <mergeCell ref="Z89:AD89"/>
    <mergeCell ref="Z90:AD90"/>
    <mergeCell ref="M95:R95"/>
    <mergeCell ref="AE95:AL95"/>
    <mergeCell ref="S100:Y100"/>
    <mergeCell ref="Z100:AD100"/>
    <mergeCell ref="Z91:AD91"/>
    <mergeCell ref="Z92:AD92"/>
    <mergeCell ref="M100:R100"/>
    <mergeCell ref="AE100:AL100"/>
    <mergeCell ref="B97:L97"/>
    <mergeCell ref="M97:R97"/>
    <mergeCell ref="AE97:AL97"/>
    <mergeCell ref="S92:Y92"/>
    <mergeCell ref="B91:L91"/>
    <mergeCell ref="B99:L99"/>
    <mergeCell ref="M99:R99"/>
    <mergeCell ref="AE99:AL99"/>
    <mergeCell ref="B100:L100"/>
    <mergeCell ref="AE91:AL91"/>
    <mergeCell ref="B92:L92"/>
    <mergeCell ref="M92:R92"/>
    <mergeCell ref="AE92:AL92"/>
    <mergeCell ref="B95:L95"/>
    <mergeCell ref="M94:R94"/>
    <mergeCell ref="M91:R91"/>
    <mergeCell ref="C108:AK108"/>
    <mergeCell ref="C109:AK109"/>
    <mergeCell ref="C110:AK110"/>
    <mergeCell ref="B101:L101"/>
    <mergeCell ref="M101:AL101"/>
    <mergeCell ref="B102:AL102"/>
    <mergeCell ref="B103:AL103"/>
    <mergeCell ref="B104:AL104"/>
    <mergeCell ref="B105:AL105"/>
    <mergeCell ref="B106:AL106"/>
    <mergeCell ref="B107:F107"/>
    <mergeCell ref="G107:AL107"/>
    <mergeCell ref="AC51:AL51"/>
    <mergeCell ref="AE66:AL68"/>
    <mergeCell ref="AA68:AB68"/>
    <mergeCell ref="AA67:AB67"/>
    <mergeCell ref="K76:S76"/>
    <mergeCell ref="B80:L81"/>
    <mergeCell ref="M80:R81"/>
    <mergeCell ref="AE80:AL81"/>
    <mergeCell ref="B82:L82"/>
    <mergeCell ref="M82:R82"/>
    <mergeCell ref="AE82:AL82"/>
    <mergeCell ref="B69:J69"/>
    <mergeCell ref="AE71:AL72"/>
    <mergeCell ref="AE73:AL73"/>
    <mergeCell ref="AE74:AL74"/>
    <mergeCell ref="E76:J76"/>
    <mergeCell ref="K59:N60"/>
    <mergeCell ref="AC52:AG53"/>
    <mergeCell ref="D73:AD74"/>
    <mergeCell ref="O61:T62"/>
    <mergeCell ref="U54:AB56"/>
    <mergeCell ref="U57:AB58"/>
    <mergeCell ref="U59:AB60"/>
    <mergeCell ref="B98:L98"/>
    <mergeCell ref="M98:R98"/>
    <mergeCell ref="AE98:AL98"/>
    <mergeCell ref="S90:Y90"/>
    <mergeCell ref="S91:Y91"/>
    <mergeCell ref="Z97:AD97"/>
    <mergeCell ref="Z98:AD98"/>
    <mergeCell ref="Z99:AD99"/>
    <mergeCell ref="S95:Y95"/>
    <mergeCell ref="S96:Y96"/>
    <mergeCell ref="S97:Y97"/>
    <mergeCell ref="S98:Y98"/>
    <mergeCell ref="S99:Y99"/>
    <mergeCell ref="Z93:AD93"/>
    <mergeCell ref="Z94:AD94"/>
    <mergeCell ref="AE94:AL94"/>
    <mergeCell ref="B96:L96"/>
    <mergeCell ref="M96:R96"/>
    <mergeCell ref="AE96:AL96"/>
    <mergeCell ref="B93:L93"/>
    <mergeCell ref="M93:R93"/>
    <mergeCell ref="AE93:AL93"/>
    <mergeCell ref="B94:L94"/>
    <mergeCell ref="Z95:AD95"/>
    <mergeCell ref="Z96:AD96"/>
    <mergeCell ref="Z83:AD83"/>
    <mergeCell ref="Z84:AD84"/>
    <mergeCell ref="S93:Y93"/>
    <mergeCell ref="S94:Y94"/>
    <mergeCell ref="S83:Y83"/>
    <mergeCell ref="S84:Y84"/>
    <mergeCell ref="S85:Y85"/>
    <mergeCell ref="S86:Y86"/>
    <mergeCell ref="S87:Y87"/>
    <mergeCell ref="S88:Y88"/>
  </mergeCells>
  <printOptions horizontalCentered="1" verticalCentered="1"/>
  <pageMargins left="0" right="0" top="0" bottom="0" header="0" footer="0"/>
  <pageSetup scale="80" orientation="landscape" horizontalDpi="4294967295" verticalDpi="4294967295" r:id="rId1"/>
  <headerFooter alignWithMargins="0"/>
  <rowBreaks count="1" manualBreakCount="1">
    <brk id="7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1:AG114"/>
  <sheetViews>
    <sheetView showGridLines="0" zoomScaleNormal="100" zoomScaleSheetLayoutView="100" workbookViewId="0">
      <selection activeCell="D2" sqref="D2:Y3"/>
    </sheetView>
  </sheetViews>
  <sheetFormatPr baseColWidth="10" defaultRowHeight="12.75" x14ac:dyDescent="0.2"/>
  <cols>
    <col min="1" max="1" width="1.42578125" style="26" customWidth="1"/>
    <col min="2" max="2" width="3.140625" style="26" customWidth="1"/>
    <col min="3" max="3" width="4.42578125" style="26" customWidth="1"/>
    <col min="4" max="4" width="10.42578125" style="26" customWidth="1"/>
    <col min="5" max="5" width="2.140625" style="26" customWidth="1"/>
    <col min="6" max="6" width="6.5703125" style="26" customWidth="1"/>
    <col min="7" max="7" width="3.140625" style="26" customWidth="1"/>
    <col min="8" max="8" width="4.5703125" style="26" customWidth="1"/>
    <col min="9" max="9" width="2.7109375" style="26" customWidth="1"/>
    <col min="10" max="10" width="2.5703125" style="26" customWidth="1"/>
    <col min="11" max="11" width="7.28515625" style="26" customWidth="1"/>
    <col min="12" max="12" width="9.85546875" style="26" customWidth="1"/>
    <col min="13" max="14" width="6.85546875" style="26" customWidth="1"/>
    <col min="15" max="18" width="2.5703125" style="26" customWidth="1"/>
    <col min="19" max="20" width="2.7109375" style="26" customWidth="1"/>
    <col min="21" max="21" width="5.28515625" style="26" customWidth="1"/>
    <col min="22" max="22" width="9.42578125" style="26" customWidth="1"/>
    <col min="23" max="23" width="17" style="26" customWidth="1"/>
    <col min="24" max="25" width="2.7109375" style="26" customWidth="1"/>
    <col min="26" max="26" width="3.85546875" style="26" customWidth="1"/>
    <col min="27" max="27" width="2.7109375" style="26" customWidth="1"/>
    <col min="28" max="28" width="3.85546875" style="26" customWidth="1"/>
    <col min="29" max="29" width="3.140625" style="26" customWidth="1"/>
    <col min="30" max="30" width="2.7109375" style="26" customWidth="1"/>
    <col min="31" max="31" width="3.140625" style="26" customWidth="1"/>
    <col min="32" max="32" width="3.5703125" style="26" customWidth="1"/>
    <col min="33" max="33" width="3.140625" style="26" customWidth="1"/>
    <col min="34" max="34" width="0.85546875" style="26" customWidth="1"/>
    <col min="35" max="16384" width="11.42578125" style="26"/>
  </cols>
  <sheetData>
    <row r="1" spans="2:33" ht="5.25" customHeight="1" x14ac:dyDescent="0.2"/>
    <row r="2" spans="2:33" ht="8.25" customHeight="1" x14ac:dyDescent="0.2">
      <c r="B2" s="583"/>
      <c r="C2" s="584"/>
      <c r="D2" s="587" t="s">
        <v>92</v>
      </c>
      <c r="E2" s="587"/>
      <c r="F2" s="587"/>
      <c r="G2" s="587"/>
      <c r="H2" s="587"/>
      <c r="I2" s="587"/>
      <c r="J2" s="587"/>
      <c r="K2" s="587"/>
      <c r="L2" s="587"/>
      <c r="M2" s="587"/>
      <c r="N2" s="587"/>
      <c r="O2" s="587"/>
      <c r="P2" s="587"/>
      <c r="Q2" s="587"/>
      <c r="R2" s="587"/>
      <c r="S2" s="587"/>
      <c r="T2" s="587"/>
      <c r="U2" s="587"/>
      <c r="V2" s="587"/>
      <c r="W2" s="587"/>
      <c r="X2" s="587"/>
      <c r="Y2" s="587"/>
      <c r="Z2" s="606" t="s">
        <v>25</v>
      </c>
      <c r="AA2" s="607"/>
      <c r="AB2" s="607"/>
      <c r="AC2" s="607"/>
      <c r="AD2" s="607"/>
      <c r="AE2" s="607"/>
      <c r="AF2" s="607"/>
      <c r="AG2" s="608"/>
    </row>
    <row r="3" spans="2:33" ht="5.25" customHeight="1" x14ac:dyDescent="0.2">
      <c r="B3" s="585"/>
      <c r="C3" s="496"/>
      <c r="D3" s="588"/>
      <c r="E3" s="588"/>
      <c r="F3" s="588"/>
      <c r="G3" s="588"/>
      <c r="H3" s="588"/>
      <c r="I3" s="588"/>
      <c r="J3" s="588"/>
      <c r="K3" s="588"/>
      <c r="L3" s="588"/>
      <c r="M3" s="588"/>
      <c r="N3" s="588"/>
      <c r="O3" s="588"/>
      <c r="P3" s="588"/>
      <c r="Q3" s="588"/>
      <c r="R3" s="588"/>
      <c r="S3" s="588"/>
      <c r="T3" s="588"/>
      <c r="U3" s="588"/>
      <c r="V3" s="588"/>
      <c r="W3" s="588"/>
      <c r="X3" s="588"/>
      <c r="Y3" s="588"/>
      <c r="Z3" s="509"/>
      <c r="AA3" s="510"/>
      <c r="AB3" s="510"/>
      <c r="AC3" s="510"/>
      <c r="AD3" s="510"/>
      <c r="AE3" s="510"/>
      <c r="AF3" s="510"/>
      <c r="AG3" s="609"/>
    </row>
    <row r="4" spans="2:33" ht="11.25" customHeight="1" x14ac:dyDescent="0.2">
      <c r="B4" s="585"/>
      <c r="C4" s="496"/>
      <c r="D4" s="485" t="s">
        <v>52</v>
      </c>
      <c r="E4" s="485"/>
      <c r="F4" s="485"/>
      <c r="G4" s="485"/>
      <c r="H4" s="485"/>
      <c r="I4" s="485"/>
      <c r="J4" s="485"/>
      <c r="K4" s="485"/>
      <c r="L4" s="485"/>
      <c r="M4" s="485"/>
      <c r="N4" s="485"/>
      <c r="O4" s="485"/>
      <c r="P4" s="485"/>
      <c r="Q4" s="485"/>
      <c r="R4" s="485"/>
      <c r="S4" s="485"/>
      <c r="T4" s="485"/>
      <c r="U4" s="485"/>
      <c r="V4" s="485"/>
      <c r="W4" s="485"/>
      <c r="X4" s="485"/>
      <c r="Y4" s="485"/>
      <c r="Z4" s="487" t="s">
        <v>22</v>
      </c>
      <c r="AA4" s="488"/>
      <c r="AB4" s="488"/>
      <c r="AC4" s="488"/>
      <c r="AD4" s="488"/>
      <c r="AE4" s="488"/>
      <c r="AF4" s="488"/>
      <c r="AG4" s="610"/>
    </row>
    <row r="5" spans="2:33" ht="14.25" customHeight="1" x14ac:dyDescent="0.2">
      <c r="B5" s="586"/>
      <c r="C5" s="498"/>
      <c r="D5" s="486"/>
      <c r="E5" s="486"/>
      <c r="F5" s="486"/>
      <c r="G5" s="486"/>
      <c r="H5" s="486"/>
      <c r="I5" s="486"/>
      <c r="J5" s="486"/>
      <c r="K5" s="486"/>
      <c r="L5" s="486"/>
      <c r="M5" s="486"/>
      <c r="N5" s="486"/>
      <c r="O5" s="486"/>
      <c r="P5" s="486"/>
      <c r="Q5" s="486"/>
      <c r="R5" s="486"/>
      <c r="S5" s="486"/>
      <c r="T5" s="486"/>
      <c r="U5" s="486"/>
      <c r="V5" s="486"/>
      <c r="W5" s="486"/>
      <c r="X5" s="486"/>
      <c r="Y5" s="486"/>
      <c r="Z5" s="611"/>
      <c r="AA5" s="281"/>
      <c r="AB5" s="281"/>
      <c r="AC5" s="281"/>
      <c r="AD5" s="281"/>
      <c r="AE5" s="281"/>
      <c r="AF5" s="281"/>
      <c r="AG5" s="612"/>
    </row>
    <row r="6" spans="2:33" s="28" customFormat="1" ht="15" customHeight="1" x14ac:dyDescent="0.2">
      <c r="B6" s="566" t="s">
        <v>23</v>
      </c>
      <c r="C6" s="567"/>
      <c r="D6" s="567"/>
      <c r="E6" s="567"/>
      <c r="F6" s="567"/>
      <c r="G6" s="567"/>
      <c r="H6" s="567"/>
      <c r="I6" s="576" t="str">
        <f>IF('FO-AGR-PC01-152-1'!K6=""," ",'FO-AGR-PC01-152-1'!K6)</f>
        <v xml:space="preserve"> </v>
      </c>
      <c r="J6" s="576"/>
      <c r="K6" s="576"/>
      <c r="L6" s="576"/>
      <c r="M6" s="576"/>
      <c r="N6" s="576"/>
      <c r="O6" s="576"/>
      <c r="P6" s="576"/>
      <c r="Q6" s="576"/>
      <c r="R6" s="576"/>
      <c r="S6" s="576"/>
      <c r="T6" s="576"/>
      <c r="U6" s="576"/>
      <c r="V6" s="576"/>
      <c r="W6" s="576"/>
      <c r="X6" s="568" t="s">
        <v>29</v>
      </c>
      <c r="Y6" s="568"/>
      <c r="Z6" s="568"/>
      <c r="AA6" s="568"/>
      <c r="AB6" s="569" t="str">
        <f>IF('FO-AGR-PC01-152-1'!AG6=""," ",'FO-AGR-PC01-152-1'!AG6)</f>
        <v xml:space="preserve"> </v>
      </c>
      <c r="AC6" s="569"/>
      <c r="AD6" s="569"/>
      <c r="AE6" s="569"/>
      <c r="AF6" s="569"/>
      <c r="AG6" s="570"/>
    </row>
    <row r="7" spans="2:33" s="28" customFormat="1" ht="14.25" customHeight="1" x14ac:dyDescent="0.2">
      <c r="B7" s="564" t="s">
        <v>24</v>
      </c>
      <c r="C7" s="565"/>
      <c r="D7" s="565"/>
      <c r="E7" s="565"/>
      <c r="F7" s="565"/>
      <c r="G7" s="565"/>
      <c r="H7" s="565"/>
      <c r="I7" s="479" t="str">
        <f>IF('FO-AGR-PC01-152-1'!K7=""," ",'FO-AGR-PC01-152-1'!K7)</f>
        <v xml:space="preserve"> </v>
      </c>
      <c r="J7" s="479"/>
      <c r="K7" s="479"/>
      <c r="L7" s="479"/>
      <c r="M7" s="479"/>
      <c r="N7" s="479"/>
      <c r="O7" s="479"/>
      <c r="P7" s="479"/>
      <c r="Q7" s="479"/>
      <c r="R7" s="479"/>
      <c r="S7" s="479"/>
      <c r="T7" s="479"/>
      <c r="U7" s="479"/>
      <c r="V7" s="479"/>
      <c r="W7" s="554" t="s">
        <v>26</v>
      </c>
      <c r="X7" s="554"/>
      <c r="Y7" s="556" t="str">
        <f>IF('FO-AGR-PC01-152-1'!AD7=""," ",'FO-AGR-PC01-152-1'!AD7)</f>
        <v xml:space="preserve"> </v>
      </c>
      <c r="Z7" s="556"/>
      <c r="AA7" s="556"/>
      <c r="AB7" s="556"/>
      <c r="AC7" s="556"/>
      <c r="AD7" s="556"/>
      <c r="AE7" s="556"/>
      <c r="AF7" s="556"/>
      <c r="AG7" s="557"/>
    </row>
    <row r="8" spans="2:33" s="28" customFormat="1" ht="14.25" customHeight="1" x14ac:dyDescent="0.2">
      <c r="B8" s="113" t="s">
        <v>47</v>
      </c>
      <c r="C8" s="78"/>
      <c r="D8" s="78"/>
      <c r="E8" s="78"/>
      <c r="F8" s="78"/>
      <c r="G8" s="577" t="str">
        <f>IF('FO-AGR-PC01-152-1'!I8=""," ",'FO-AGR-PC01-152-1'!I8)</f>
        <v xml:space="preserve"> </v>
      </c>
      <c r="H8" s="577"/>
      <c r="I8" s="577"/>
      <c r="J8" s="577"/>
      <c r="K8" s="577"/>
      <c r="L8" s="577"/>
      <c r="M8" s="577"/>
      <c r="N8" s="577"/>
      <c r="O8" s="577"/>
      <c r="P8" s="577"/>
      <c r="Q8" s="577"/>
      <c r="R8" s="577"/>
      <c r="S8" s="577"/>
      <c r="T8" s="577"/>
      <c r="U8" s="577"/>
      <c r="V8" s="577"/>
      <c r="W8" s="582" t="s">
        <v>100</v>
      </c>
      <c r="X8" s="582"/>
      <c r="Y8" s="556" t="str">
        <f>IF('FO-AGR-PC01-152-1'!AD8=""," ",'FO-AGR-PC01-152-1'!AD8)</f>
        <v xml:space="preserve"> </v>
      </c>
      <c r="Z8" s="556"/>
      <c r="AA8" s="556"/>
      <c r="AB8" s="556"/>
      <c r="AC8" s="556"/>
      <c r="AD8" s="556"/>
      <c r="AE8" s="556"/>
      <c r="AF8" s="556"/>
      <c r="AG8" s="557"/>
    </row>
    <row r="9" spans="2:33" s="28" customFormat="1" ht="3.75" customHeight="1" x14ac:dyDescent="0.2">
      <c r="B9" s="114"/>
      <c r="C9" s="84"/>
      <c r="D9" s="84"/>
      <c r="E9" s="84"/>
      <c r="F9" s="84"/>
      <c r="G9" s="84"/>
      <c r="H9" s="84"/>
      <c r="I9" s="141"/>
      <c r="J9" s="141"/>
      <c r="K9" s="141"/>
      <c r="L9" s="141"/>
      <c r="M9" s="141"/>
      <c r="N9" s="141"/>
      <c r="O9" s="141"/>
      <c r="P9" s="141"/>
      <c r="Q9" s="141"/>
      <c r="R9" s="141"/>
      <c r="S9" s="141"/>
      <c r="T9" s="141"/>
      <c r="U9" s="141"/>
      <c r="V9" s="141"/>
      <c r="W9" s="83"/>
      <c r="X9" s="83"/>
      <c r="Y9" s="242"/>
      <c r="Z9" s="242"/>
      <c r="AA9" s="242"/>
      <c r="AB9" s="243"/>
      <c r="AC9" s="243"/>
      <c r="AD9" s="243"/>
      <c r="AE9" s="243"/>
      <c r="AF9" s="243"/>
      <c r="AG9" s="244"/>
    </row>
    <row r="10" spans="2:33" s="28" customFormat="1" ht="11.25" customHeight="1" x14ac:dyDescent="0.2">
      <c r="B10" s="564" t="s">
        <v>30</v>
      </c>
      <c r="C10" s="565"/>
      <c r="D10" s="565"/>
      <c r="E10" s="565"/>
      <c r="F10" s="268"/>
      <c r="G10" s="268"/>
      <c r="H10" s="268"/>
      <c r="I10" s="268"/>
      <c r="J10" s="268"/>
      <c r="K10" s="268"/>
      <c r="L10" s="268"/>
      <c r="M10" s="268"/>
      <c r="N10" s="268"/>
      <c r="O10" s="268"/>
      <c r="P10" s="268"/>
      <c r="Q10" s="268"/>
      <c r="R10" s="268"/>
      <c r="S10" s="268"/>
      <c r="T10" s="268"/>
      <c r="U10" s="268"/>
      <c r="V10" s="554" t="s">
        <v>31</v>
      </c>
      <c r="W10" s="555"/>
      <c r="X10" s="66"/>
      <c r="Y10" s="595" t="s">
        <v>32</v>
      </c>
      <c r="Z10" s="554"/>
      <c r="AA10" s="554"/>
      <c r="AB10" s="578"/>
      <c r="AC10" s="578"/>
      <c r="AD10" s="578"/>
      <c r="AE10" s="578"/>
      <c r="AF10" s="578"/>
      <c r="AG10" s="579"/>
    </row>
    <row r="11" spans="2:33" ht="12.75" customHeight="1" x14ac:dyDescent="0.2">
      <c r="B11" s="115"/>
      <c r="C11" s="30"/>
      <c r="D11" s="30"/>
      <c r="E11" s="30"/>
      <c r="F11" s="30"/>
      <c r="G11" s="30"/>
      <c r="H11" s="30"/>
      <c r="I11" s="31"/>
      <c r="J11" s="32"/>
      <c r="K11" s="32"/>
      <c r="L11" s="33"/>
      <c r="M11" s="32"/>
      <c r="N11" s="32"/>
      <c r="O11" s="32"/>
      <c r="P11" s="32"/>
      <c r="Q11" s="32"/>
      <c r="R11" s="32"/>
      <c r="S11" s="32"/>
      <c r="T11" s="32"/>
      <c r="U11" s="31"/>
      <c r="V11" s="31"/>
      <c r="W11" s="32"/>
      <c r="X11" s="30"/>
      <c r="Y11" s="30"/>
      <c r="Z11" s="30"/>
      <c r="AA11" s="30"/>
      <c r="AB11" s="30"/>
      <c r="AC11" s="30"/>
      <c r="AD11" s="30"/>
      <c r="AE11" s="30"/>
      <c r="AF11" s="30"/>
      <c r="AG11" s="116"/>
    </row>
    <row r="12" spans="2:33" ht="5.25" customHeight="1" x14ac:dyDescent="0.2">
      <c r="B12" s="117"/>
      <c r="C12" s="35"/>
      <c r="D12" s="35"/>
      <c r="E12" s="35"/>
      <c r="F12" s="35"/>
      <c r="G12" s="35"/>
      <c r="H12" s="35"/>
      <c r="I12" s="36"/>
      <c r="J12" s="37"/>
      <c r="K12" s="37"/>
      <c r="L12" s="67"/>
      <c r="M12" s="37"/>
      <c r="N12" s="37"/>
      <c r="O12" s="37"/>
      <c r="P12" s="37"/>
      <c r="Q12" s="37"/>
      <c r="R12" s="37"/>
      <c r="S12" s="37"/>
      <c r="T12" s="37"/>
      <c r="U12" s="36"/>
      <c r="V12" s="36"/>
      <c r="W12" s="37"/>
      <c r="X12" s="35"/>
      <c r="Y12" s="35"/>
      <c r="Z12" s="35"/>
      <c r="AA12" s="35"/>
      <c r="AB12" s="35"/>
      <c r="AC12" s="35"/>
      <c r="AD12" s="35"/>
      <c r="AE12" s="35"/>
      <c r="AF12" s="35"/>
      <c r="AG12" s="118"/>
    </row>
    <row r="13" spans="2:33" ht="10.5" customHeight="1" x14ac:dyDescent="0.2">
      <c r="B13" s="117"/>
      <c r="C13" s="35"/>
      <c r="D13" s="35"/>
      <c r="E13" s="35"/>
      <c r="F13" s="35"/>
      <c r="G13" s="35"/>
      <c r="H13" s="35"/>
      <c r="I13" s="36"/>
      <c r="J13" s="37"/>
      <c r="K13" s="37"/>
      <c r="L13" s="37"/>
      <c r="M13" s="37"/>
      <c r="N13" s="37"/>
      <c r="O13" s="37"/>
      <c r="P13" s="37"/>
      <c r="Q13" s="37"/>
      <c r="R13" s="37"/>
      <c r="S13" s="37"/>
      <c r="T13" s="37"/>
      <c r="U13" s="596" t="s">
        <v>55</v>
      </c>
      <c r="V13" s="597"/>
      <c r="W13" s="597"/>
      <c r="X13" s="597"/>
      <c r="Y13" s="597"/>
      <c r="Z13" s="597"/>
      <c r="AA13" s="597"/>
      <c r="AB13" s="597"/>
      <c r="AC13" s="597"/>
      <c r="AD13" s="597"/>
      <c r="AE13" s="597"/>
      <c r="AF13" s="598"/>
      <c r="AG13" s="119"/>
    </row>
    <row r="14" spans="2:33" ht="19.5" customHeight="1" x14ac:dyDescent="0.2">
      <c r="B14" s="117"/>
      <c r="C14" s="604" t="s">
        <v>44</v>
      </c>
      <c r="D14" s="605"/>
      <c r="E14" s="580" t="str">
        <f>IF('FO-AGR-PC01-152-1'!G14=""," ",'FO-AGR-PC01-152-1'!G14)</f>
        <v xml:space="preserve"> </v>
      </c>
      <c r="F14" s="581"/>
      <c r="G14" s="594" t="s">
        <v>41</v>
      </c>
      <c r="H14" s="594"/>
      <c r="I14" s="594"/>
      <c r="J14" s="594"/>
      <c r="K14" s="594"/>
      <c r="L14" s="34" t="str">
        <f>IF(E14=" ","",PI()*E14*E14/4)</f>
        <v/>
      </c>
      <c r="M14" s="591" t="s">
        <v>45</v>
      </c>
      <c r="N14" s="592"/>
      <c r="O14" s="592"/>
      <c r="P14" s="592"/>
      <c r="Q14" s="593"/>
      <c r="R14" s="589" t="str">
        <f>IF('FO-AGR-PC01-152-1'!T14=""," ",'FO-AGR-PC01-152-1'!T14)</f>
        <v xml:space="preserve"> </v>
      </c>
      <c r="S14" s="590"/>
      <c r="T14" s="71"/>
      <c r="U14" s="627"/>
      <c r="V14" s="628"/>
      <c r="W14" s="628"/>
      <c r="X14" s="628"/>
      <c r="Y14" s="628"/>
      <c r="Z14" s="628"/>
      <c r="AA14" s="628"/>
      <c r="AB14" s="628"/>
      <c r="AC14" s="628"/>
      <c r="AD14" s="628"/>
      <c r="AE14" s="628"/>
      <c r="AF14" s="629"/>
      <c r="AG14" s="118"/>
    </row>
    <row r="15" spans="2:33" ht="23.25" customHeight="1" x14ac:dyDescent="0.2">
      <c r="B15" s="117"/>
      <c r="C15" s="550" t="s">
        <v>43</v>
      </c>
      <c r="D15" s="551"/>
      <c r="E15" s="395" t="str">
        <f>IF(OR(E14=" ",R14=""),"",(3.1416*(E14/2)*(E14/2))*R14)</f>
        <v/>
      </c>
      <c r="F15" s="396"/>
      <c r="G15" s="552" t="s">
        <v>40</v>
      </c>
      <c r="H15" s="488"/>
      <c r="I15" s="488"/>
      <c r="J15" s="488"/>
      <c r="K15" s="553"/>
      <c r="L15" s="245" t="str">
        <f>IF('FO-AGR-PC01-152-1'!N15=""," ",'FO-AGR-PC01-152-1'!N15)</f>
        <v xml:space="preserve"> </v>
      </c>
      <c r="M15" s="552" t="s">
        <v>57</v>
      </c>
      <c r="N15" s="488"/>
      <c r="O15" s="488"/>
      <c r="P15" s="488"/>
      <c r="Q15" s="553"/>
      <c r="R15" s="399" t="str">
        <f>IF(OR(E15="",L15=""),"",L15/E15)</f>
        <v/>
      </c>
      <c r="S15" s="400" t="e">
        <f>IF(OR(D15="",#REF!=""),"",#REF!/(1+D15/100))</f>
        <v>#REF!</v>
      </c>
      <c r="T15" s="68"/>
      <c r="U15" s="630"/>
      <c r="V15" s="631"/>
      <c r="W15" s="631"/>
      <c r="X15" s="631"/>
      <c r="Y15" s="631"/>
      <c r="Z15" s="631"/>
      <c r="AA15" s="631"/>
      <c r="AB15" s="631"/>
      <c r="AC15" s="631"/>
      <c r="AD15" s="631"/>
      <c r="AE15" s="631"/>
      <c r="AF15" s="632"/>
      <c r="AG15" s="118"/>
    </row>
    <row r="16" spans="2:33" ht="27" customHeight="1" x14ac:dyDescent="0.2">
      <c r="B16" s="117"/>
      <c r="C16" s="599" t="s">
        <v>39</v>
      </c>
      <c r="D16" s="600"/>
      <c r="E16" s="429" t="str">
        <f>IF(OR(L15=" ",L16=""),"",((L15-L16)/(L16))*100)</f>
        <v/>
      </c>
      <c r="F16" s="430"/>
      <c r="G16" s="601" t="s">
        <v>42</v>
      </c>
      <c r="H16" s="602"/>
      <c r="I16" s="602"/>
      <c r="J16" s="602"/>
      <c r="K16" s="603"/>
      <c r="L16" s="246" t="str">
        <f>IF('FO-AGR-PC01-152-1'!N16=""," ",'FO-AGR-PC01-152-1'!N16)</f>
        <v xml:space="preserve"> </v>
      </c>
      <c r="M16" s="601" t="s">
        <v>58</v>
      </c>
      <c r="N16" s="602"/>
      <c r="O16" s="602"/>
      <c r="P16" s="602"/>
      <c r="Q16" s="603"/>
      <c r="R16" s="399" t="str">
        <f>IF(OR(E15="",L16=""),"",L16/E15)</f>
        <v/>
      </c>
      <c r="S16" s="400" t="str">
        <f>IF(OR(D16="",U15=""),"",U15/(1+D16/100))</f>
        <v/>
      </c>
      <c r="T16" s="46"/>
      <c r="U16" s="630"/>
      <c r="V16" s="631"/>
      <c r="W16" s="631"/>
      <c r="X16" s="631"/>
      <c r="Y16" s="631"/>
      <c r="Z16" s="631"/>
      <c r="AA16" s="631"/>
      <c r="AB16" s="631"/>
      <c r="AC16" s="631"/>
      <c r="AD16" s="631"/>
      <c r="AE16" s="631"/>
      <c r="AF16" s="632"/>
      <c r="AG16" s="118"/>
    </row>
    <row r="17" spans="2:33" ht="16.5" customHeight="1" x14ac:dyDescent="0.2">
      <c r="B17" s="117"/>
      <c r="C17" s="640" t="s">
        <v>46</v>
      </c>
      <c r="D17" s="615"/>
      <c r="E17" s="613"/>
      <c r="F17" s="614"/>
      <c r="G17" s="615" t="s">
        <v>51</v>
      </c>
      <c r="H17" s="615"/>
      <c r="I17" s="615"/>
      <c r="J17" s="615"/>
      <c r="K17" s="616" t="str">
        <f>IF(R14=" ","",(R14/E14))</f>
        <v/>
      </c>
      <c r="L17" s="616"/>
      <c r="M17" s="76" t="s">
        <v>59</v>
      </c>
      <c r="N17" s="76"/>
      <c r="O17" s="360">
        <v>0.21890000000000001</v>
      </c>
      <c r="P17" s="360"/>
      <c r="Q17" s="360"/>
      <c r="R17" s="360"/>
      <c r="S17" s="360"/>
      <c r="T17" s="46"/>
      <c r="U17" s="630"/>
      <c r="V17" s="631"/>
      <c r="W17" s="631"/>
      <c r="X17" s="631"/>
      <c r="Y17" s="631"/>
      <c r="Z17" s="631"/>
      <c r="AA17" s="631"/>
      <c r="AB17" s="631"/>
      <c r="AC17" s="631"/>
      <c r="AD17" s="631"/>
      <c r="AE17" s="631"/>
      <c r="AF17" s="632"/>
      <c r="AG17" s="118"/>
    </row>
    <row r="18" spans="2:33" ht="4.5" customHeight="1" x14ac:dyDescent="0.2">
      <c r="B18" s="117"/>
      <c r="C18" s="35"/>
      <c r="D18" s="35"/>
      <c r="E18" s="35"/>
      <c r="F18" s="35"/>
      <c r="G18" s="35"/>
      <c r="H18" s="35"/>
      <c r="I18" s="35"/>
      <c r="J18" s="35"/>
      <c r="K18" s="35"/>
      <c r="L18" s="35"/>
      <c r="M18" s="35"/>
      <c r="N18" s="35"/>
      <c r="O18" s="35"/>
      <c r="P18" s="35"/>
      <c r="Q18" s="35"/>
      <c r="R18" s="35"/>
      <c r="S18" s="35"/>
      <c r="T18" s="35"/>
      <c r="U18" s="630"/>
      <c r="V18" s="631"/>
      <c r="W18" s="631"/>
      <c r="X18" s="631"/>
      <c r="Y18" s="631"/>
      <c r="Z18" s="631"/>
      <c r="AA18" s="631"/>
      <c r="AB18" s="631"/>
      <c r="AC18" s="631"/>
      <c r="AD18" s="631"/>
      <c r="AE18" s="631"/>
      <c r="AF18" s="632"/>
      <c r="AG18" s="118"/>
    </row>
    <row r="19" spans="2:33" ht="4.5" customHeight="1" x14ac:dyDescent="0.2">
      <c r="B19" s="117"/>
      <c r="C19" s="35"/>
      <c r="D19" s="35"/>
      <c r="E19" s="35"/>
      <c r="F19" s="35"/>
      <c r="G19" s="35"/>
      <c r="H19" s="35"/>
      <c r="I19" s="35"/>
      <c r="J19" s="35"/>
      <c r="K19" s="35"/>
      <c r="L19" s="35"/>
      <c r="M19" s="35"/>
      <c r="N19" s="35"/>
      <c r="O19" s="35"/>
      <c r="P19" s="35"/>
      <c r="Q19" s="35"/>
      <c r="R19" s="35"/>
      <c r="S19" s="35"/>
      <c r="T19" s="35"/>
      <c r="U19" s="630"/>
      <c r="V19" s="631"/>
      <c r="W19" s="631"/>
      <c r="X19" s="631"/>
      <c r="Y19" s="631"/>
      <c r="Z19" s="631"/>
      <c r="AA19" s="631"/>
      <c r="AB19" s="631"/>
      <c r="AC19" s="631"/>
      <c r="AD19" s="631"/>
      <c r="AE19" s="631"/>
      <c r="AF19" s="632"/>
      <c r="AG19" s="118"/>
    </row>
    <row r="20" spans="2:33" ht="15" customHeight="1" x14ac:dyDescent="0.2">
      <c r="B20" s="117"/>
      <c r="C20" s="619" t="s">
        <v>95</v>
      </c>
      <c r="D20" s="620"/>
      <c r="E20" s="620"/>
      <c r="F20" s="621"/>
      <c r="G20" s="558" t="s">
        <v>50</v>
      </c>
      <c r="H20" s="622"/>
      <c r="I20" s="559"/>
      <c r="J20" s="558" t="s">
        <v>98</v>
      </c>
      <c r="K20" s="559"/>
      <c r="L20" s="624" t="s">
        <v>56</v>
      </c>
      <c r="M20" s="558" t="s">
        <v>48</v>
      </c>
      <c r="N20" s="559"/>
      <c r="O20" s="558" t="s">
        <v>53</v>
      </c>
      <c r="P20" s="622"/>
      <c r="Q20" s="622"/>
      <c r="R20" s="622"/>
      <c r="S20" s="625"/>
      <c r="T20" s="35"/>
      <c r="U20" s="630"/>
      <c r="V20" s="631"/>
      <c r="W20" s="631"/>
      <c r="X20" s="631"/>
      <c r="Y20" s="631"/>
      <c r="Z20" s="631"/>
      <c r="AA20" s="631"/>
      <c r="AB20" s="631"/>
      <c r="AC20" s="631"/>
      <c r="AD20" s="631"/>
      <c r="AE20" s="631"/>
      <c r="AF20" s="632"/>
      <c r="AG20" s="118"/>
    </row>
    <row r="21" spans="2:33" s="38" customFormat="1" ht="22.5" customHeight="1" x14ac:dyDescent="0.2">
      <c r="B21" s="120"/>
      <c r="C21" s="617" t="s">
        <v>96</v>
      </c>
      <c r="D21" s="618"/>
      <c r="E21" s="560" t="s">
        <v>97</v>
      </c>
      <c r="F21" s="561"/>
      <c r="G21" s="560"/>
      <c r="H21" s="623"/>
      <c r="I21" s="561"/>
      <c r="J21" s="560"/>
      <c r="K21" s="561"/>
      <c r="L21" s="618"/>
      <c r="M21" s="560"/>
      <c r="N21" s="561"/>
      <c r="O21" s="560"/>
      <c r="P21" s="623"/>
      <c r="Q21" s="623"/>
      <c r="R21" s="623"/>
      <c r="S21" s="626"/>
      <c r="T21" s="72"/>
      <c r="U21" s="630"/>
      <c r="V21" s="631"/>
      <c r="W21" s="631"/>
      <c r="X21" s="631"/>
      <c r="Y21" s="631"/>
      <c r="Z21" s="631"/>
      <c r="AA21" s="631"/>
      <c r="AB21" s="631"/>
      <c r="AC21" s="631"/>
      <c r="AD21" s="631"/>
      <c r="AE21" s="631"/>
      <c r="AF21" s="632"/>
      <c r="AG21" s="121"/>
    </row>
    <row r="22" spans="2:33" ht="11.25" customHeight="1" x14ac:dyDescent="0.2">
      <c r="B22" s="117"/>
      <c r="C22" s="571">
        <v>10</v>
      </c>
      <c r="D22" s="572"/>
      <c r="E22" s="514" t="str">
        <f>IF('FO-AGR-PC01-152-1'!G22=""," ",'FO-AGR-PC01-152-1'!G22)</f>
        <v xml:space="preserve"> </v>
      </c>
      <c r="F22" s="515"/>
      <c r="G22" s="573">
        <f>IF(C22="","",C22*0.001*25.4)</f>
        <v>0.254</v>
      </c>
      <c r="H22" s="574"/>
      <c r="I22" s="575"/>
      <c r="J22" s="309" t="str">
        <f>IF(E22=" ","",IF($R$14="","",(G22/(10*$R$14))*100))</f>
        <v/>
      </c>
      <c r="K22" s="310"/>
      <c r="L22" s="79" t="str">
        <f>IF(OR($E$22=" ",J22=""),"",$L$14/(1-(J22/100)))</f>
        <v/>
      </c>
      <c r="M22" s="381" t="str">
        <f>IF(OR(E22=" "),"",$O$17*E22)</f>
        <v/>
      </c>
      <c r="N22" s="382"/>
      <c r="O22" s="356" t="str">
        <f>IF(OR(M22="",L22=""),"",M22/L22)</f>
        <v/>
      </c>
      <c r="P22" s="357"/>
      <c r="Q22" s="357"/>
      <c r="R22" s="357"/>
      <c r="S22" s="358"/>
      <c r="T22" s="69"/>
      <c r="U22" s="630"/>
      <c r="V22" s="631"/>
      <c r="W22" s="631"/>
      <c r="X22" s="631"/>
      <c r="Y22" s="631"/>
      <c r="Z22" s="631"/>
      <c r="AA22" s="631"/>
      <c r="AB22" s="631"/>
      <c r="AC22" s="631"/>
      <c r="AD22" s="631"/>
      <c r="AE22" s="631"/>
      <c r="AF22" s="632"/>
      <c r="AG22" s="118"/>
    </row>
    <row r="23" spans="2:33" ht="11.25" customHeight="1" x14ac:dyDescent="0.2">
      <c r="B23" s="117"/>
      <c r="C23" s="562">
        <v>25</v>
      </c>
      <c r="D23" s="563"/>
      <c r="E23" s="514" t="str">
        <f>IF('FO-AGR-PC01-152-1'!G23=""," ",'FO-AGR-PC01-152-1'!G23)</f>
        <v xml:space="preserve"> </v>
      </c>
      <c r="F23" s="515"/>
      <c r="G23" s="547">
        <f>IF(C23="","",C23*0.001*25.4)</f>
        <v>0.63500000000000001</v>
      </c>
      <c r="H23" s="548"/>
      <c r="I23" s="549"/>
      <c r="J23" s="309" t="str">
        <f t="shared" ref="J23:J30" si="0">IF(E23=" ","",IF($R$14="","",(G23/(10*$R$14))*100))</f>
        <v/>
      </c>
      <c r="K23" s="310"/>
      <c r="L23" s="79" t="str">
        <f t="shared" ref="L23:L46" si="1">IF(OR($E$22=" ",J23=""),"",$L$14/(1-(J23/100)))</f>
        <v/>
      </c>
      <c r="M23" s="381" t="str">
        <f t="shared" ref="M23:M31" si="2">IF(OR(E23=" "),"",$O$17*E23)</f>
        <v/>
      </c>
      <c r="N23" s="382"/>
      <c r="O23" s="356" t="str">
        <f t="shared" ref="O23:O39" si="3">IF(OR(M23="",L23=""),"",M23/L23)</f>
        <v/>
      </c>
      <c r="P23" s="357"/>
      <c r="Q23" s="357"/>
      <c r="R23" s="357"/>
      <c r="S23" s="358"/>
      <c r="T23" s="69"/>
      <c r="U23" s="630"/>
      <c r="V23" s="631"/>
      <c r="W23" s="631"/>
      <c r="X23" s="631"/>
      <c r="Y23" s="631"/>
      <c r="Z23" s="631"/>
      <c r="AA23" s="631"/>
      <c r="AB23" s="631"/>
      <c r="AC23" s="631"/>
      <c r="AD23" s="631"/>
      <c r="AE23" s="631"/>
      <c r="AF23" s="632"/>
      <c r="AG23" s="118"/>
    </row>
    <row r="24" spans="2:33" ht="11.25" customHeight="1" x14ac:dyDescent="0.2">
      <c r="B24" s="117"/>
      <c r="C24" s="562">
        <v>50</v>
      </c>
      <c r="D24" s="563"/>
      <c r="E24" s="514" t="str">
        <f>IF('FO-AGR-PC01-152-1'!G24=""," ",'FO-AGR-PC01-152-1'!G24)</f>
        <v xml:space="preserve"> </v>
      </c>
      <c r="F24" s="515"/>
      <c r="G24" s="547">
        <f>IF(C24="","",C24*0.001*25.4)</f>
        <v>1.27</v>
      </c>
      <c r="H24" s="548"/>
      <c r="I24" s="549"/>
      <c r="J24" s="309" t="str">
        <f t="shared" si="0"/>
        <v/>
      </c>
      <c r="K24" s="310"/>
      <c r="L24" s="79" t="str">
        <f t="shared" si="1"/>
        <v/>
      </c>
      <c r="M24" s="381" t="str">
        <f t="shared" si="2"/>
        <v/>
      </c>
      <c r="N24" s="382"/>
      <c r="O24" s="356" t="str">
        <f t="shared" si="3"/>
        <v/>
      </c>
      <c r="P24" s="357"/>
      <c r="Q24" s="357"/>
      <c r="R24" s="357"/>
      <c r="S24" s="358"/>
      <c r="T24" s="69"/>
      <c r="U24" s="633"/>
      <c r="V24" s="634"/>
      <c r="W24" s="634"/>
      <c r="X24" s="634"/>
      <c r="Y24" s="634"/>
      <c r="Z24" s="634"/>
      <c r="AA24" s="634"/>
      <c r="AB24" s="634"/>
      <c r="AC24" s="634"/>
      <c r="AD24" s="634"/>
      <c r="AE24" s="634"/>
      <c r="AF24" s="635"/>
      <c r="AG24" s="118"/>
    </row>
    <row r="25" spans="2:33" ht="11.25" customHeight="1" x14ac:dyDescent="0.2">
      <c r="B25" s="117"/>
      <c r="C25" s="562">
        <v>75</v>
      </c>
      <c r="D25" s="563"/>
      <c r="E25" s="514" t="str">
        <f>IF('FO-AGR-PC01-152-1'!G25=""," ",'FO-AGR-PC01-152-1'!G25)</f>
        <v xml:space="preserve"> </v>
      </c>
      <c r="F25" s="515"/>
      <c r="G25" s="547">
        <f>IF(C25="","",C25*0.001*25.4)</f>
        <v>1.9049999999999998</v>
      </c>
      <c r="H25" s="548"/>
      <c r="I25" s="549"/>
      <c r="J25" s="309" t="str">
        <f t="shared" si="0"/>
        <v/>
      </c>
      <c r="K25" s="310"/>
      <c r="L25" s="79" t="str">
        <f t="shared" si="1"/>
        <v/>
      </c>
      <c r="M25" s="381" t="str">
        <f t="shared" si="2"/>
        <v/>
      </c>
      <c r="N25" s="382"/>
      <c r="O25" s="356" t="str">
        <f t="shared" si="3"/>
        <v/>
      </c>
      <c r="P25" s="357"/>
      <c r="Q25" s="357"/>
      <c r="R25" s="357"/>
      <c r="S25" s="358"/>
      <c r="T25" s="69"/>
      <c r="U25" s="80"/>
      <c r="V25" s="98"/>
      <c r="W25" s="81"/>
      <c r="X25" s="82"/>
      <c r="Y25" s="80"/>
      <c r="Z25" s="42"/>
      <c r="AA25" s="35"/>
      <c r="AB25" s="39"/>
      <c r="AC25" s="39"/>
      <c r="AD25" s="35"/>
      <c r="AE25" s="35"/>
      <c r="AF25" s="35"/>
      <c r="AG25" s="118"/>
    </row>
    <row r="26" spans="2:33" ht="11.25" customHeight="1" x14ac:dyDescent="0.2">
      <c r="B26" s="117"/>
      <c r="C26" s="562">
        <v>100</v>
      </c>
      <c r="D26" s="563"/>
      <c r="E26" s="514" t="str">
        <f>IF('FO-AGR-PC01-152-1'!G26=""," ",'FO-AGR-PC01-152-1'!G26)</f>
        <v xml:space="preserve"> </v>
      </c>
      <c r="F26" s="515"/>
      <c r="G26" s="547">
        <f>IF(C26="","",C26*0.001*25.4)</f>
        <v>2.54</v>
      </c>
      <c r="H26" s="548"/>
      <c r="I26" s="549"/>
      <c r="J26" s="309" t="str">
        <f t="shared" si="0"/>
        <v/>
      </c>
      <c r="K26" s="310"/>
      <c r="L26" s="79" t="str">
        <f t="shared" si="1"/>
        <v/>
      </c>
      <c r="M26" s="381" t="str">
        <f t="shared" si="2"/>
        <v/>
      </c>
      <c r="N26" s="382"/>
      <c r="O26" s="356" t="str">
        <f t="shared" si="3"/>
        <v/>
      </c>
      <c r="P26" s="357"/>
      <c r="Q26" s="357"/>
      <c r="R26" s="357"/>
      <c r="S26" s="358"/>
      <c r="T26" s="69"/>
      <c r="U26" s="80"/>
      <c r="V26" s="98"/>
      <c r="W26" s="81"/>
      <c r="X26" s="82"/>
      <c r="Y26" s="80"/>
      <c r="Z26" s="42"/>
      <c r="AA26" s="35"/>
      <c r="AB26" s="39"/>
      <c r="AC26" s="39"/>
      <c r="AD26" s="35"/>
      <c r="AE26" s="35"/>
      <c r="AF26" s="35"/>
      <c r="AG26" s="118"/>
    </row>
    <row r="27" spans="2:33" ht="11.25" customHeight="1" x14ac:dyDescent="0.2">
      <c r="B27" s="117"/>
      <c r="C27" s="562">
        <v>150</v>
      </c>
      <c r="D27" s="563"/>
      <c r="E27" s="514" t="str">
        <f>IF('FO-AGR-PC01-152-1'!G27=""," ",'FO-AGR-PC01-152-1'!G27)</f>
        <v xml:space="preserve"> </v>
      </c>
      <c r="F27" s="515"/>
      <c r="G27" s="547">
        <f t="shared" ref="G27:G33" si="4">IF(C27="","",C27*0.001*25.4)</f>
        <v>3.8099999999999996</v>
      </c>
      <c r="H27" s="548"/>
      <c r="I27" s="549"/>
      <c r="J27" s="309" t="str">
        <f t="shared" si="0"/>
        <v/>
      </c>
      <c r="K27" s="310"/>
      <c r="L27" s="79" t="str">
        <f t="shared" si="1"/>
        <v/>
      </c>
      <c r="M27" s="381" t="str">
        <f t="shared" si="2"/>
        <v/>
      </c>
      <c r="N27" s="382"/>
      <c r="O27" s="356" t="str">
        <f t="shared" si="3"/>
        <v/>
      </c>
      <c r="P27" s="357"/>
      <c r="Q27" s="357"/>
      <c r="R27" s="357"/>
      <c r="S27" s="358"/>
      <c r="T27" s="69"/>
      <c r="U27" s="80"/>
      <c r="V27" s="98"/>
      <c r="W27" s="81"/>
      <c r="X27" s="82"/>
      <c r="Y27" s="80"/>
      <c r="Z27" s="42"/>
      <c r="AA27" s="35"/>
      <c r="AB27" s="39"/>
      <c r="AC27" s="39"/>
      <c r="AD27" s="35"/>
      <c r="AE27" s="35"/>
      <c r="AF27" s="35"/>
      <c r="AG27" s="118"/>
    </row>
    <row r="28" spans="2:33" ht="11.25" customHeight="1" x14ac:dyDescent="0.2">
      <c r="B28" s="117"/>
      <c r="C28" s="562">
        <v>200</v>
      </c>
      <c r="D28" s="563"/>
      <c r="E28" s="514" t="str">
        <f>IF('FO-AGR-PC01-152-1'!G28=""," ",'FO-AGR-PC01-152-1'!G28)</f>
        <v xml:space="preserve"> </v>
      </c>
      <c r="F28" s="515"/>
      <c r="G28" s="547">
        <f t="shared" si="4"/>
        <v>5.08</v>
      </c>
      <c r="H28" s="548"/>
      <c r="I28" s="549"/>
      <c r="J28" s="309" t="str">
        <f t="shared" si="0"/>
        <v/>
      </c>
      <c r="K28" s="310"/>
      <c r="L28" s="79" t="str">
        <f t="shared" si="1"/>
        <v/>
      </c>
      <c r="M28" s="381" t="str">
        <f t="shared" si="2"/>
        <v/>
      </c>
      <c r="N28" s="382"/>
      <c r="O28" s="356" t="str">
        <f t="shared" si="3"/>
        <v/>
      </c>
      <c r="P28" s="357"/>
      <c r="Q28" s="357"/>
      <c r="R28" s="357"/>
      <c r="S28" s="358"/>
      <c r="T28" s="69"/>
      <c r="U28" s="80"/>
      <c r="V28" s="98"/>
      <c r="W28" s="81"/>
      <c r="X28" s="82"/>
      <c r="Y28" s="80"/>
      <c r="Z28" s="42"/>
      <c r="AA28" s="35"/>
      <c r="AB28" s="39"/>
      <c r="AC28" s="39"/>
      <c r="AD28" s="35"/>
      <c r="AE28" s="35"/>
      <c r="AF28" s="35"/>
      <c r="AG28" s="118"/>
    </row>
    <row r="29" spans="2:33" ht="11.25" customHeight="1" x14ac:dyDescent="0.2">
      <c r="B29" s="117"/>
      <c r="C29" s="562">
        <v>250</v>
      </c>
      <c r="D29" s="563"/>
      <c r="E29" s="514" t="str">
        <f>IF('FO-AGR-PC01-152-1'!G29=""," ",'FO-AGR-PC01-152-1'!G29)</f>
        <v xml:space="preserve"> </v>
      </c>
      <c r="F29" s="515"/>
      <c r="G29" s="547">
        <f t="shared" si="4"/>
        <v>6.35</v>
      </c>
      <c r="H29" s="548"/>
      <c r="I29" s="549"/>
      <c r="J29" s="309" t="str">
        <f t="shared" si="0"/>
        <v/>
      </c>
      <c r="K29" s="310"/>
      <c r="L29" s="79" t="str">
        <f t="shared" si="1"/>
        <v/>
      </c>
      <c r="M29" s="381" t="str">
        <f t="shared" si="2"/>
        <v/>
      </c>
      <c r="N29" s="382"/>
      <c r="O29" s="356" t="str">
        <f t="shared" si="3"/>
        <v/>
      </c>
      <c r="P29" s="357"/>
      <c r="Q29" s="357"/>
      <c r="R29" s="357"/>
      <c r="S29" s="358"/>
      <c r="T29" s="69"/>
      <c r="U29" s="80"/>
      <c r="V29" s="98"/>
      <c r="W29" s="81"/>
      <c r="X29" s="82"/>
      <c r="Y29" s="80"/>
      <c r="Z29" s="42"/>
      <c r="AA29" s="35"/>
      <c r="AB29" s="39"/>
      <c r="AC29" s="39"/>
      <c r="AD29" s="35"/>
      <c r="AE29" s="35"/>
      <c r="AF29" s="35"/>
      <c r="AG29" s="118"/>
    </row>
    <row r="30" spans="2:33" ht="11.25" customHeight="1" x14ac:dyDescent="0.2">
      <c r="B30" s="117"/>
      <c r="C30" s="562">
        <v>300</v>
      </c>
      <c r="D30" s="563"/>
      <c r="E30" s="514" t="str">
        <f>IF('FO-AGR-PC01-152-1'!G30=""," ",'FO-AGR-PC01-152-1'!G30)</f>
        <v xml:space="preserve"> </v>
      </c>
      <c r="F30" s="515"/>
      <c r="G30" s="547">
        <f t="shared" si="4"/>
        <v>7.6199999999999992</v>
      </c>
      <c r="H30" s="548"/>
      <c r="I30" s="549"/>
      <c r="J30" s="309" t="str">
        <f t="shared" si="0"/>
        <v/>
      </c>
      <c r="K30" s="310"/>
      <c r="L30" s="79" t="str">
        <f t="shared" si="1"/>
        <v/>
      </c>
      <c r="M30" s="381" t="str">
        <f t="shared" si="2"/>
        <v/>
      </c>
      <c r="N30" s="382"/>
      <c r="O30" s="356" t="str">
        <f t="shared" si="3"/>
        <v/>
      </c>
      <c r="P30" s="357"/>
      <c r="Q30" s="357"/>
      <c r="R30" s="357"/>
      <c r="S30" s="358"/>
      <c r="T30" s="69"/>
      <c r="U30" s="80"/>
      <c r="V30" s="98"/>
      <c r="W30" s="81"/>
      <c r="X30" s="82"/>
      <c r="Y30" s="80"/>
      <c r="Z30" s="42"/>
      <c r="AA30" s="35"/>
      <c r="AB30" s="39"/>
      <c r="AC30" s="39"/>
      <c r="AD30" s="35"/>
      <c r="AE30" s="35"/>
      <c r="AF30" s="35"/>
      <c r="AG30" s="118"/>
    </row>
    <row r="31" spans="2:33" ht="11.25" customHeight="1" x14ac:dyDescent="0.2">
      <c r="B31" s="117"/>
      <c r="C31" s="532">
        <v>350</v>
      </c>
      <c r="D31" s="533"/>
      <c r="E31" s="514" t="str">
        <f>IF('FO-AGR-PC01-152-1'!G31=""," ",'FO-AGR-PC01-152-1'!G31)</f>
        <v xml:space="preserve"> </v>
      </c>
      <c r="F31" s="515"/>
      <c r="G31" s="547">
        <f t="shared" si="4"/>
        <v>8.89</v>
      </c>
      <c r="H31" s="548"/>
      <c r="I31" s="549"/>
      <c r="J31" s="309" t="str">
        <f t="shared" ref="J31:J46" si="5">IF(E31=" ","",IF($R$14="","",(G31/(10*$R$14))*100))</f>
        <v/>
      </c>
      <c r="K31" s="310"/>
      <c r="L31" s="79" t="str">
        <f t="shared" si="1"/>
        <v/>
      </c>
      <c r="M31" s="381" t="str">
        <f t="shared" si="2"/>
        <v/>
      </c>
      <c r="N31" s="382"/>
      <c r="O31" s="312" t="str">
        <f t="shared" si="3"/>
        <v/>
      </c>
      <c r="P31" s="313"/>
      <c r="Q31" s="313"/>
      <c r="R31" s="313"/>
      <c r="S31" s="314"/>
      <c r="T31" s="69"/>
      <c r="U31" s="80"/>
      <c r="V31" s="98"/>
      <c r="W31" s="81"/>
      <c r="X31" s="82"/>
      <c r="Y31" s="80"/>
      <c r="Z31" s="42"/>
      <c r="AA31" s="35"/>
      <c r="AB31" s="39"/>
      <c r="AC31" s="39"/>
      <c r="AD31" s="35"/>
      <c r="AE31" s="35"/>
      <c r="AF31" s="35"/>
      <c r="AG31" s="118"/>
    </row>
    <row r="32" spans="2:33" ht="11.25" customHeight="1" x14ac:dyDescent="0.2">
      <c r="B32" s="117"/>
      <c r="C32" s="512">
        <v>400</v>
      </c>
      <c r="D32" s="513"/>
      <c r="E32" s="514" t="str">
        <f>IF('FO-AGR-PC01-152-1'!G32=""," ",'FO-AGR-PC01-152-1'!G32)</f>
        <v xml:space="preserve"> </v>
      </c>
      <c r="F32" s="515"/>
      <c r="G32" s="547">
        <f t="shared" si="4"/>
        <v>10.16</v>
      </c>
      <c r="H32" s="548"/>
      <c r="I32" s="549"/>
      <c r="J32" s="309" t="str">
        <f t="shared" si="5"/>
        <v/>
      </c>
      <c r="K32" s="310"/>
      <c r="L32" s="79" t="str">
        <f t="shared" si="1"/>
        <v/>
      </c>
      <c r="M32" s="381" t="str">
        <f t="shared" ref="M32:M40" si="6">IF(OR(E32=" "),"",$O$17*E32)</f>
        <v/>
      </c>
      <c r="N32" s="382"/>
      <c r="O32" s="345" t="str">
        <f t="shared" si="3"/>
        <v/>
      </c>
      <c r="P32" s="346"/>
      <c r="Q32" s="346"/>
      <c r="R32" s="346"/>
      <c r="S32" s="347"/>
      <c r="T32" s="69"/>
      <c r="U32" s="80"/>
      <c r="V32" s="98"/>
      <c r="W32" s="81"/>
      <c r="X32" s="82"/>
      <c r="Y32" s="80"/>
      <c r="Z32" s="42"/>
      <c r="AA32" s="35"/>
      <c r="AB32" s="39"/>
      <c r="AC32" s="39"/>
      <c r="AD32" s="35"/>
      <c r="AE32" s="35"/>
      <c r="AF32" s="35"/>
      <c r="AG32" s="118"/>
    </row>
    <row r="33" spans="2:33" ht="11.25" customHeight="1" x14ac:dyDescent="0.2">
      <c r="B33" s="117"/>
      <c r="C33" s="512">
        <v>500</v>
      </c>
      <c r="D33" s="513"/>
      <c r="E33" s="514" t="str">
        <f>IF('FO-AGR-PC01-152-1'!G33=""," ",'FO-AGR-PC01-152-1'!G33)</f>
        <v xml:space="preserve"> </v>
      </c>
      <c r="F33" s="515"/>
      <c r="G33" s="547">
        <f t="shared" si="4"/>
        <v>12.7</v>
      </c>
      <c r="H33" s="548"/>
      <c r="I33" s="549"/>
      <c r="J33" s="309" t="str">
        <f t="shared" si="5"/>
        <v/>
      </c>
      <c r="K33" s="310"/>
      <c r="L33" s="79" t="str">
        <f t="shared" si="1"/>
        <v/>
      </c>
      <c r="M33" s="381" t="str">
        <f t="shared" si="6"/>
        <v/>
      </c>
      <c r="N33" s="382"/>
      <c r="O33" s="345" t="str">
        <f t="shared" si="3"/>
        <v/>
      </c>
      <c r="P33" s="346"/>
      <c r="Q33" s="346"/>
      <c r="R33" s="346"/>
      <c r="S33" s="347"/>
      <c r="T33" s="70"/>
      <c r="U33" s="80"/>
      <c r="V33" s="98"/>
      <c r="W33" s="81"/>
      <c r="X33" s="82"/>
      <c r="Y33" s="80"/>
      <c r="Z33" s="42"/>
      <c r="AA33" s="35"/>
      <c r="AB33" s="39"/>
      <c r="AC33" s="39"/>
      <c r="AD33" s="35"/>
      <c r="AE33" s="35"/>
      <c r="AF33" s="35"/>
      <c r="AG33" s="118"/>
    </row>
    <row r="34" spans="2:33" ht="11.25" customHeight="1" x14ac:dyDescent="0.2">
      <c r="B34" s="117"/>
      <c r="C34" s="512">
        <v>600</v>
      </c>
      <c r="D34" s="513"/>
      <c r="E34" s="514" t="str">
        <f>IF('FO-AGR-PC01-152-1'!G34=""," ",'FO-AGR-PC01-152-1'!G34)</f>
        <v xml:space="preserve"> </v>
      </c>
      <c r="F34" s="515"/>
      <c r="G34" s="516">
        <f t="shared" ref="G34:G39" si="7">IF(C34="","",C34*0.001*25.4)</f>
        <v>15.239999999999998</v>
      </c>
      <c r="H34" s="516"/>
      <c r="I34" s="516"/>
      <c r="J34" s="309" t="str">
        <f t="shared" si="5"/>
        <v/>
      </c>
      <c r="K34" s="310"/>
      <c r="L34" s="79" t="str">
        <f t="shared" si="1"/>
        <v/>
      </c>
      <c r="M34" s="381" t="str">
        <f t="shared" si="6"/>
        <v/>
      </c>
      <c r="N34" s="382"/>
      <c r="O34" s="345" t="str">
        <f t="shared" si="3"/>
        <v/>
      </c>
      <c r="P34" s="346"/>
      <c r="Q34" s="346"/>
      <c r="R34" s="346"/>
      <c r="S34" s="347"/>
      <c r="T34" s="69"/>
      <c r="U34" s="80"/>
      <c r="V34" s="98"/>
      <c r="W34" s="81"/>
      <c r="X34" s="82"/>
      <c r="Y34" s="80"/>
      <c r="Z34" s="42"/>
      <c r="AA34" s="35"/>
      <c r="AB34" s="39"/>
      <c r="AC34" s="39"/>
      <c r="AD34" s="35"/>
      <c r="AE34" s="35"/>
      <c r="AF34" s="35"/>
      <c r="AG34" s="118"/>
    </row>
    <row r="35" spans="2:33" ht="11.25" customHeight="1" x14ac:dyDescent="0.2">
      <c r="B35" s="117"/>
      <c r="C35" s="512">
        <v>700</v>
      </c>
      <c r="D35" s="513"/>
      <c r="E35" s="514" t="str">
        <f>IF('FO-AGR-PC01-152-1'!G35=""," ",'FO-AGR-PC01-152-1'!G35)</f>
        <v xml:space="preserve"> </v>
      </c>
      <c r="F35" s="515"/>
      <c r="G35" s="516">
        <f t="shared" si="7"/>
        <v>17.78</v>
      </c>
      <c r="H35" s="516"/>
      <c r="I35" s="516"/>
      <c r="J35" s="309" t="str">
        <f t="shared" si="5"/>
        <v/>
      </c>
      <c r="K35" s="310"/>
      <c r="L35" s="79" t="str">
        <f t="shared" si="1"/>
        <v/>
      </c>
      <c r="M35" s="381" t="str">
        <f t="shared" si="6"/>
        <v/>
      </c>
      <c r="N35" s="382"/>
      <c r="O35" s="312" t="str">
        <f t="shared" si="3"/>
        <v/>
      </c>
      <c r="P35" s="313"/>
      <c r="Q35" s="313"/>
      <c r="R35" s="313"/>
      <c r="S35" s="314"/>
      <c r="T35" s="69"/>
      <c r="U35" s="80"/>
      <c r="V35" s="98"/>
      <c r="W35" s="81" t="str">
        <f t="shared" ref="W35:W46" si="8">IF(S35="","",S35)</f>
        <v/>
      </c>
      <c r="X35" s="82"/>
      <c r="Y35" s="80"/>
      <c r="Z35" s="42"/>
      <c r="AA35" s="35"/>
      <c r="AB35" s="39"/>
      <c r="AC35" s="39"/>
      <c r="AD35" s="35"/>
      <c r="AE35" s="35"/>
      <c r="AF35" s="35"/>
      <c r="AG35" s="118"/>
    </row>
    <row r="36" spans="2:33" ht="11.25" customHeight="1" x14ac:dyDescent="0.2">
      <c r="B36" s="117"/>
      <c r="C36" s="512">
        <v>800</v>
      </c>
      <c r="D36" s="513"/>
      <c r="E36" s="514" t="str">
        <f>IF('FO-AGR-PC01-152-1'!G36=""," ",'FO-AGR-PC01-152-1'!G36)</f>
        <v xml:space="preserve"> </v>
      </c>
      <c r="F36" s="515"/>
      <c r="G36" s="516">
        <f t="shared" si="7"/>
        <v>20.32</v>
      </c>
      <c r="H36" s="516"/>
      <c r="I36" s="516"/>
      <c r="J36" s="309" t="str">
        <f t="shared" si="5"/>
        <v/>
      </c>
      <c r="K36" s="310"/>
      <c r="L36" s="79" t="str">
        <f t="shared" si="1"/>
        <v/>
      </c>
      <c r="M36" s="381" t="str">
        <f t="shared" si="6"/>
        <v/>
      </c>
      <c r="N36" s="382"/>
      <c r="O36" s="312" t="str">
        <f t="shared" si="3"/>
        <v/>
      </c>
      <c r="P36" s="313"/>
      <c r="Q36" s="313"/>
      <c r="R36" s="313"/>
      <c r="S36" s="314"/>
      <c r="T36" s="69"/>
      <c r="U36" s="80"/>
      <c r="V36" s="98"/>
      <c r="W36" s="81" t="str">
        <f t="shared" si="8"/>
        <v/>
      </c>
      <c r="X36" s="82"/>
      <c r="Y36" s="80"/>
      <c r="Z36" s="42"/>
      <c r="AA36" s="35"/>
      <c r="AB36" s="39"/>
      <c r="AC36" s="39"/>
      <c r="AD36" s="35"/>
      <c r="AE36" s="35"/>
      <c r="AF36" s="35"/>
      <c r="AG36" s="118"/>
    </row>
    <row r="37" spans="2:33" ht="11.25" customHeight="1" x14ac:dyDescent="0.2">
      <c r="B37" s="117"/>
      <c r="C37" s="512">
        <v>900</v>
      </c>
      <c r="D37" s="513"/>
      <c r="E37" s="514" t="str">
        <f>IF('FO-AGR-PC01-152-1'!G37=""," ",'FO-AGR-PC01-152-1'!G37)</f>
        <v xml:space="preserve"> </v>
      </c>
      <c r="F37" s="515"/>
      <c r="G37" s="516">
        <f t="shared" si="7"/>
        <v>22.86</v>
      </c>
      <c r="H37" s="516"/>
      <c r="I37" s="516"/>
      <c r="J37" s="309" t="str">
        <f t="shared" si="5"/>
        <v/>
      </c>
      <c r="K37" s="310"/>
      <c r="L37" s="79" t="str">
        <f t="shared" si="1"/>
        <v/>
      </c>
      <c r="M37" s="381" t="str">
        <f t="shared" si="6"/>
        <v/>
      </c>
      <c r="N37" s="382"/>
      <c r="O37" s="312" t="str">
        <f t="shared" si="3"/>
        <v/>
      </c>
      <c r="P37" s="313"/>
      <c r="Q37" s="313"/>
      <c r="R37" s="313"/>
      <c r="S37" s="314"/>
      <c r="T37" s="69"/>
      <c r="U37" s="80"/>
      <c r="V37" s="98"/>
      <c r="W37" s="81" t="str">
        <f t="shared" si="8"/>
        <v/>
      </c>
      <c r="X37" s="82"/>
      <c r="Y37" s="80"/>
      <c r="Z37" s="42"/>
      <c r="AA37" s="35"/>
      <c r="AB37" s="39"/>
      <c r="AC37" s="39"/>
      <c r="AD37" s="35"/>
      <c r="AE37" s="35"/>
      <c r="AF37" s="35"/>
      <c r="AG37" s="118"/>
    </row>
    <row r="38" spans="2:33" ht="11.25" customHeight="1" x14ac:dyDescent="0.2">
      <c r="B38" s="117"/>
      <c r="C38" s="512">
        <v>1000</v>
      </c>
      <c r="D38" s="513"/>
      <c r="E38" s="514" t="str">
        <f>IF('FO-AGR-PC01-152-1'!G38=""," ",'FO-AGR-PC01-152-1'!G38)</f>
        <v xml:space="preserve"> </v>
      </c>
      <c r="F38" s="515"/>
      <c r="G38" s="516">
        <f t="shared" si="7"/>
        <v>25.4</v>
      </c>
      <c r="H38" s="516"/>
      <c r="I38" s="516"/>
      <c r="J38" s="309" t="str">
        <f t="shared" si="5"/>
        <v/>
      </c>
      <c r="K38" s="310"/>
      <c r="L38" s="79" t="str">
        <f t="shared" si="1"/>
        <v/>
      </c>
      <c r="M38" s="381" t="str">
        <f t="shared" si="6"/>
        <v/>
      </c>
      <c r="N38" s="382"/>
      <c r="O38" s="312" t="str">
        <f t="shared" si="3"/>
        <v/>
      </c>
      <c r="P38" s="313"/>
      <c r="Q38" s="313"/>
      <c r="R38" s="313"/>
      <c r="S38" s="314"/>
      <c r="T38" s="69"/>
      <c r="U38" s="80"/>
      <c r="V38" s="98"/>
      <c r="W38" s="81" t="str">
        <f t="shared" si="8"/>
        <v/>
      </c>
      <c r="X38" s="82"/>
      <c r="Y38" s="80"/>
      <c r="Z38" s="42"/>
      <c r="AA38" s="35"/>
      <c r="AB38" s="39"/>
      <c r="AC38" s="39"/>
      <c r="AD38" s="35"/>
      <c r="AE38" s="35"/>
      <c r="AF38" s="35"/>
      <c r="AG38" s="118"/>
    </row>
    <row r="39" spans="2:33" ht="11.25" customHeight="1" x14ac:dyDescent="0.2">
      <c r="B39" s="117"/>
      <c r="C39" s="532">
        <v>1100</v>
      </c>
      <c r="D39" s="533"/>
      <c r="E39" s="514" t="str">
        <f>IF('FO-AGR-PC01-152-1'!G39=""," ",'FO-AGR-PC01-152-1'!G39)</f>
        <v xml:space="preserve"> </v>
      </c>
      <c r="F39" s="515"/>
      <c r="G39" s="516">
        <f t="shared" si="7"/>
        <v>27.94</v>
      </c>
      <c r="H39" s="516"/>
      <c r="I39" s="516"/>
      <c r="J39" s="309" t="str">
        <f t="shared" si="5"/>
        <v/>
      </c>
      <c r="K39" s="310"/>
      <c r="L39" s="79" t="str">
        <f>IF(OR($E$22=" ",J39=""),"",$L$14/(1-(J39/100)))</f>
        <v/>
      </c>
      <c r="M39" s="381" t="str">
        <f t="shared" si="6"/>
        <v/>
      </c>
      <c r="N39" s="382"/>
      <c r="O39" s="312" t="str">
        <f t="shared" si="3"/>
        <v/>
      </c>
      <c r="P39" s="313"/>
      <c r="Q39" s="313"/>
      <c r="R39" s="313"/>
      <c r="S39" s="314"/>
      <c r="T39" s="69"/>
      <c r="U39" s="73"/>
      <c r="V39" s="98"/>
      <c r="W39" s="41" t="str">
        <f t="shared" si="8"/>
        <v/>
      </c>
      <c r="X39" s="35"/>
      <c r="Y39" s="39"/>
      <c r="Z39" s="42"/>
      <c r="AA39" s="35"/>
      <c r="AB39" s="39"/>
      <c r="AC39" s="39"/>
      <c r="AD39" s="35"/>
      <c r="AE39" s="35"/>
      <c r="AF39" s="35"/>
      <c r="AG39" s="118"/>
    </row>
    <row r="40" spans="2:33" ht="11.25" customHeight="1" x14ac:dyDescent="0.2">
      <c r="B40" s="117"/>
      <c r="C40" s="512">
        <v>1200</v>
      </c>
      <c r="D40" s="513"/>
      <c r="E40" s="514" t="str">
        <f>IF('FO-AGR-PC01-152-1'!G40=""," ",'FO-AGR-PC01-152-1'!G40)</f>
        <v xml:space="preserve"> </v>
      </c>
      <c r="F40" s="515"/>
      <c r="G40" s="516">
        <f t="shared" ref="G40:G46" si="9">IF(C40="","",C40*0.001*25.4)</f>
        <v>30.479999999999997</v>
      </c>
      <c r="H40" s="516"/>
      <c r="I40" s="516"/>
      <c r="J40" s="309" t="str">
        <f t="shared" si="5"/>
        <v/>
      </c>
      <c r="K40" s="310"/>
      <c r="L40" s="79" t="str">
        <f t="shared" si="1"/>
        <v/>
      </c>
      <c r="M40" s="381" t="str">
        <f t="shared" si="6"/>
        <v/>
      </c>
      <c r="N40" s="382"/>
      <c r="O40" s="312" t="str">
        <f t="shared" ref="O40:O46" si="10">IF(OR(M40="",L40=""),"",M40/L40)</f>
        <v/>
      </c>
      <c r="P40" s="313"/>
      <c r="Q40" s="313"/>
      <c r="R40" s="313"/>
      <c r="S40" s="314"/>
      <c r="T40" s="69"/>
      <c r="U40" s="73"/>
      <c r="V40" s="98"/>
      <c r="W40" s="41" t="str">
        <f t="shared" si="8"/>
        <v/>
      </c>
      <c r="X40" s="35"/>
      <c r="Y40" s="39"/>
      <c r="Z40" s="42"/>
      <c r="AA40" s="35"/>
      <c r="AB40" s="39"/>
      <c r="AC40" s="39"/>
      <c r="AD40" s="35"/>
      <c r="AE40" s="35"/>
      <c r="AF40" s="35"/>
      <c r="AG40" s="118"/>
    </row>
    <row r="41" spans="2:33" ht="11.25" customHeight="1" x14ac:dyDescent="0.2">
      <c r="B41" s="117"/>
      <c r="C41" s="532">
        <v>1300</v>
      </c>
      <c r="D41" s="533"/>
      <c r="E41" s="514" t="str">
        <f>IF('FO-AGR-PC01-152-1'!G41=""," ",'FO-AGR-PC01-152-1'!G41)</f>
        <v xml:space="preserve"> </v>
      </c>
      <c r="F41" s="515"/>
      <c r="G41" s="516">
        <f t="shared" si="9"/>
        <v>33.019999999999996</v>
      </c>
      <c r="H41" s="516"/>
      <c r="I41" s="516"/>
      <c r="J41" s="309" t="str">
        <f t="shared" si="5"/>
        <v/>
      </c>
      <c r="K41" s="310"/>
      <c r="L41" s="79" t="str">
        <f t="shared" si="1"/>
        <v/>
      </c>
      <c r="M41" s="381" t="str">
        <f t="shared" ref="M41:M46" si="11">IF(OR(E41=" "),"",$O$17*E41)</f>
        <v/>
      </c>
      <c r="N41" s="382"/>
      <c r="O41" s="312" t="str">
        <f t="shared" si="10"/>
        <v/>
      </c>
      <c r="P41" s="313"/>
      <c r="Q41" s="313"/>
      <c r="R41" s="313"/>
      <c r="S41" s="314"/>
      <c r="T41" s="69"/>
      <c r="U41" s="73"/>
      <c r="V41" s="98"/>
      <c r="W41" s="41" t="str">
        <f t="shared" si="8"/>
        <v/>
      </c>
      <c r="X41" s="35"/>
      <c r="Y41" s="39"/>
      <c r="Z41" s="42"/>
      <c r="AA41" s="35"/>
      <c r="AB41" s="39"/>
      <c r="AC41" s="39"/>
      <c r="AD41" s="35"/>
      <c r="AE41" s="35"/>
      <c r="AF41" s="35"/>
      <c r="AG41" s="118"/>
    </row>
    <row r="42" spans="2:33" ht="11.25" customHeight="1" x14ac:dyDescent="0.2">
      <c r="B42" s="117"/>
      <c r="C42" s="512">
        <v>1400</v>
      </c>
      <c r="D42" s="513"/>
      <c r="E42" s="514" t="str">
        <f>IF('FO-AGR-PC01-152-1'!G42=""," ",'FO-AGR-PC01-152-1'!G42)</f>
        <v xml:space="preserve"> </v>
      </c>
      <c r="F42" s="515"/>
      <c r="G42" s="516">
        <f t="shared" si="9"/>
        <v>35.56</v>
      </c>
      <c r="H42" s="516"/>
      <c r="I42" s="516"/>
      <c r="J42" s="309" t="str">
        <f t="shared" si="5"/>
        <v/>
      </c>
      <c r="K42" s="310"/>
      <c r="L42" s="79" t="str">
        <f t="shared" si="1"/>
        <v/>
      </c>
      <c r="M42" s="381" t="str">
        <f t="shared" si="11"/>
        <v/>
      </c>
      <c r="N42" s="382"/>
      <c r="O42" s="312" t="str">
        <f t="shared" si="10"/>
        <v/>
      </c>
      <c r="P42" s="313"/>
      <c r="Q42" s="313"/>
      <c r="R42" s="313"/>
      <c r="S42" s="314"/>
      <c r="T42" s="69"/>
      <c r="U42" s="73"/>
      <c r="V42" s="74"/>
      <c r="W42" s="41" t="str">
        <f t="shared" si="8"/>
        <v/>
      </c>
      <c r="X42" s="35"/>
      <c r="Y42" s="39"/>
      <c r="Z42" s="42"/>
      <c r="AA42" s="35"/>
      <c r="AB42" s="39"/>
      <c r="AC42" s="39"/>
      <c r="AD42" s="35"/>
      <c r="AE42" s="35"/>
      <c r="AF42" s="35"/>
      <c r="AG42" s="118"/>
    </row>
    <row r="43" spans="2:33" ht="11.25" customHeight="1" x14ac:dyDescent="0.2">
      <c r="B43" s="117"/>
      <c r="C43" s="532">
        <v>1500</v>
      </c>
      <c r="D43" s="533"/>
      <c r="E43" s="514" t="str">
        <f>IF('FO-AGR-PC01-152-1'!G43=""," ",'FO-AGR-PC01-152-1'!G43)</f>
        <v xml:space="preserve"> </v>
      </c>
      <c r="F43" s="515"/>
      <c r="G43" s="516">
        <f t="shared" si="9"/>
        <v>38.099999999999994</v>
      </c>
      <c r="H43" s="516"/>
      <c r="I43" s="516"/>
      <c r="J43" s="309" t="str">
        <f t="shared" si="5"/>
        <v/>
      </c>
      <c r="K43" s="310"/>
      <c r="L43" s="79" t="str">
        <f t="shared" si="1"/>
        <v/>
      </c>
      <c r="M43" s="381" t="str">
        <f t="shared" si="11"/>
        <v/>
      </c>
      <c r="N43" s="382"/>
      <c r="O43" s="312" t="str">
        <f t="shared" si="10"/>
        <v/>
      </c>
      <c r="P43" s="313"/>
      <c r="Q43" s="313"/>
      <c r="R43" s="313"/>
      <c r="S43" s="314"/>
      <c r="T43" s="69"/>
      <c r="U43" s="73"/>
      <c r="V43" s="74"/>
      <c r="W43" s="41" t="str">
        <f t="shared" si="8"/>
        <v/>
      </c>
      <c r="X43" s="35"/>
      <c r="Y43" s="39"/>
      <c r="Z43" s="42"/>
      <c r="AA43" s="35"/>
      <c r="AB43" s="39"/>
      <c r="AC43" s="39"/>
      <c r="AD43" s="35"/>
      <c r="AE43" s="35"/>
      <c r="AF43" s="35"/>
      <c r="AG43" s="118"/>
    </row>
    <row r="44" spans="2:33" ht="11.25" customHeight="1" x14ac:dyDescent="0.2">
      <c r="B44" s="117"/>
      <c r="C44" s="512">
        <v>1600</v>
      </c>
      <c r="D44" s="513"/>
      <c r="E44" s="514" t="str">
        <f>IF('FO-AGR-PC01-152-1'!G44=""," ",'FO-AGR-PC01-152-1'!G44)</f>
        <v xml:space="preserve"> </v>
      </c>
      <c r="F44" s="515"/>
      <c r="G44" s="516">
        <f t="shared" si="9"/>
        <v>40.64</v>
      </c>
      <c r="H44" s="516"/>
      <c r="I44" s="516"/>
      <c r="J44" s="309" t="str">
        <f t="shared" si="5"/>
        <v/>
      </c>
      <c r="K44" s="310"/>
      <c r="L44" s="79" t="str">
        <f t="shared" si="1"/>
        <v/>
      </c>
      <c r="M44" s="381" t="str">
        <f t="shared" si="11"/>
        <v/>
      </c>
      <c r="N44" s="382"/>
      <c r="O44" s="312" t="str">
        <f t="shared" si="10"/>
        <v/>
      </c>
      <c r="P44" s="313"/>
      <c r="Q44" s="313"/>
      <c r="R44" s="313"/>
      <c r="S44" s="314"/>
      <c r="T44" s="69"/>
      <c r="U44" s="73"/>
      <c r="V44" s="74"/>
      <c r="W44" s="41" t="str">
        <f t="shared" si="8"/>
        <v/>
      </c>
      <c r="X44" s="35"/>
      <c r="Y44" s="39"/>
      <c r="Z44" s="42"/>
      <c r="AA44" s="35"/>
      <c r="AB44" s="39"/>
      <c r="AC44" s="39"/>
      <c r="AD44" s="35"/>
      <c r="AE44" s="35"/>
      <c r="AF44" s="35"/>
      <c r="AG44" s="118"/>
    </row>
    <row r="45" spans="2:33" ht="11.25" customHeight="1" x14ac:dyDescent="0.2">
      <c r="B45" s="117"/>
      <c r="C45" s="532">
        <v>1700</v>
      </c>
      <c r="D45" s="533"/>
      <c r="E45" s="514" t="str">
        <f>IF('FO-AGR-PC01-152-1'!G45=""," ",'FO-AGR-PC01-152-1'!G45)</f>
        <v xml:space="preserve"> </v>
      </c>
      <c r="F45" s="515"/>
      <c r="G45" s="516">
        <f t="shared" si="9"/>
        <v>43.18</v>
      </c>
      <c r="H45" s="516"/>
      <c r="I45" s="516"/>
      <c r="J45" s="309" t="str">
        <f t="shared" si="5"/>
        <v/>
      </c>
      <c r="K45" s="310"/>
      <c r="L45" s="79" t="str">
        <f t="shared" si="1"/>
        <v/>
      </c>
      <c r="M45" s="381" t="str">
        <f t="shared" si="11"/>
        <v/>
      </c>
      <c r="N45" s="382"/>
      <c r="O45" s="312" t="str">
        <f t="shared" si="10"/>
        <v/>
      </c>
      <c r="P45" s="313"/>
      <c r="Q45" s="313"/>
      <c r="R45" s="313"/>
      <c r="S45" s="314"/>
      <c r="T45" s="69"/>
      <c r="U45" s="73"/>
      <c r="V45" s="74"/>
      <c r="W45" s="41" t="str">
        <f t="shared" si="8"/>
        <v/>
      </c>
      <c r="X45" s="35"/>
      <c r="Y45" s="39"/>
      <c r="Z45" s="42"/>
      <c r="AA45" s="35"/>
      <c r="AB45" s="39"/>
      <c r="AC45" s="39"/>
      <c r="AD45" s="35"/>
      <c r="AE45" s="35"/>
      <c r="AF45" s="35"/>
      <c r="AG45" s="118"/>
    </row>
    <row r="46" spans="2:33" ht="11.25" customHeight="1" x14ac:dyDescent="0.2">
      <c r="B46" s="117"/>
      <c r="C46" s="512">
        <v>1800</v>
      </c>
      <c r="D46" s="513"/>
      <c r="E46" s="514" t="str">
        <f>IF('FO-AGR-PC01-152-1'!G46=""," ",'FO-AGR-PC01-152-1'!G46)</f>
        <v xml:space="preserve"> </v>
      </c>
      <c r="F46" s="515"/>
      <c r="G46" s="516">
        <f t="shared" si="9"/>
        <v>45.72</v>
      </c>
      <c r="H46" s="516"/>
      <c r="I46" s="516"/>
      <c r="J46" s="309" t="str">
        <f t="shared" si="5"/>
        <v/>
      </c>
      <c r="K46" s="310"/>
      <c r="L46" s="79" t="str">
        <f t="shared" si="1"/>
        <v/>
      </c>
      <c r="M46" s="381" t="str">
        <f t="shared" si="11"/>
        <v/>
      </c>
      <c r="N46" s="382"/>
      <c r="O46" s="312" t="str">
        <f t="shared" si="10"/>
        <v/>
      </c>
      <c r="P46" s="313"/>
      <c r="Q46" s="313"/>
      <c r="R46" s="313"/>
      <c r="S46" s="314"/>
      <c r="T46" s="69"/>
      <c r="U46" s="73"/>
      <c r="V46" s="74"/>
      <c r="W46" s="41" t="str">
        <f t="shared" si="8"/>
        <v/>
      </c>
      <c r="X46" s="35"/>
      <c r="Y46" s="39"/>
      <c r="Z46" s="42"/>
      <c r="AA46" s="35"/>
      <c r="AB46" s="39"/>
      <c r="AC46" s="39"/>
      <c r="AD46" s="35"/>
      <c r="AE46" s="35"/>
      <c r="AF46" s="35"/>
      <c r="AG46" s="118"/>
    </row>
    <row r="47" spans="2:33" ht="3" customHeight="1" x14ac:dyDescent="0.2">
      <c r="B47" s="117"/>
      <c r="C47" s="29"/>
      <c r="D47" s="29"/>
      <c r="E47" s="29"/>
      <c r="F47" s="29"/>
      <c r="G47" s="29"/>
      <c r="H47" s="29"/>
      <c r="I47" s="85"/>
      <c r="J47" s="43"/>
      <c r="K47" s="43"/>
      <c r="L47" s="44"/>
      <c r="M47" s="45"/>
      <c r="N47" s="45"/>
      <c r="O47" s="45"/>
      <c r="P47" s="45"/>
      <c r="Q47" s="45"/>
      <c r="R47" s="45"/>
      <c r="S47" s="44"/>
      <c r="T47" s="44"/>
      <c r="U47" s="42"/>
      <c r="V47" s="40" t="str">
        <f>IF(O47="","",O47)</f>
        <v/>
      </c>
      <c r="W47" s="42"/>
      <c r="X47" s="35"/>
      <c r="Y47" s="39"/>
      <c r="Z47" s="42" t="str">
        <f>IF(S47="","",S47)</f>
        <v/>
      </c>
      <c r="AA47" s="35"/>
      <c r="AB47" s="39"/>
      <c r="AC47" s="39"/>
      <c r="AD47" s="35"/>
      <c r="AE47" s="35"/>
      <c r="AF47" s="35"/>
      <c r="AG47" s="118"/>
    </row>
    <row r="48" spans="2:33" s="50" customFormat="1" ht="12.75" customHeight="1" x14ac:dyDescent="0.2">
      <c r="B48" s="122"/>
      <c r="C48" s="542" t="s">
        <v>54</v>
      </c>
      <c r="D48" s="543"/>
      <c r="E48" s="543"/>
      <c r="F48" s="543"/>
      <c r="G48" s="543"/>
      <c r="H48" s="543"/>
      <c r="I48" s="543"/>
      <c r="J48" s="543"/>
      <c r="K48" s="543"/>
      <c r="L48" s="544"/>
      <c r="M48" s="545" t="str">
        <f>IF('FO-AGR-PC01-152-1'!O48=""," ",'FO-AGR-PC01-152-1'!O48)</f>
        <v xml:space="preserve"> </v>
      </c>
      <c r="N48" s="546"/>
      <c r="O48" s="46"/>
      <c r="P48" s="46"/>
      <c r="Q48" s="46"/>
      <c r="R48" s="46"/>
      <c r="S48" s="47"/>
      <c r="T48" s="47"/>
      <c r="U48" s="48"/>
      <c r="V48" s="48"/>
      <c r="W48" s="48"/>
      <c r="X48" s="47"/>
      <c r="Y48" s="49"/>
      <c r="Z48" s="48"/>
      <c r="AA48" s="47"/>
      <c r="AB48" s="49"/>
      <c r="AC48" s="49"/>
      <c r="AD48" s="47"/>
      <c r="AE48" s="47"/>
      <c r="AF48" s="47"/>
      <c r="AG48" s="123"/>
    </row>
    <row r="49" spans="2:33" s="50" customFormat="1" ht="11.25" customHeight="1" x14ac:dyDescent="0.2">
      <c r="B49" s="122"/>
      <c r="C49" s="522" t="s">
        <v>49</v>
      </c>
      <c r="D49" s="523"/>
      <c r="E49" s="523"/>
      <c r="F49" s="523"/>
      <c r="G49" s="523"/>
      <c r="H49" s="523"/>
      <c r="I49" s="523"/>
      <c r="J49" s="523"/>
      <c r="K49" s="523"/>
      <c r="L49" s="524"/>
      <c r="M49" s="525" t="str">
        <f>IF(M48=" ","",M48/2)</f>
        <v/>
      </c>
      <c r="N49" s="526"/>
      <c r="O49" s="46"/>
      <c r="P49" s="46"/>
      <c r="Q49" s="46"/>
      <c r="R49" s="46"/>
      <c r="S49" s="51"/>
      <c r="T49" s="51"/>
      <c r="U49" s="48"/>
      <c r="V49" s="48"/>
      <c r="W49" s="48"/>
      <c r="X49" s="47"/>
      <c r="Y49" s="49"/>
      <c r="Z49" s="48"/>
      <c r="AA49" s="47"/>
      <c r="AB49" s="49"/>
      <c r="AC49" s="49"/>
      <c r="AD49" s="47"/>
      <c r="AE49" s="47"/>
      <c r="AF49" s="47"/>
      <c r="AG49" s="123"/>
    </row>
    <row r="50" spans="2:33" ht="3" customHeight="1" x14ac:dyDescent="0.2">
      <c r="B50" s="250"/>
      <c r="C50" s="251"/>
      <c r="D50" s="251"/>
      <c r="E50" s="251"/>
      <c r="F50" s="251"/>
      <c r="G50" s="251"/>
      <c r="H50" s="251"/>
      <c r="I50" s="251"/>
      <c r="J50" s="251"/>
      <c r="K50" s="252"/>
      <c r="L50" s="253"/>
      <c r="M50" s="253"/>
      <c r="N50" s="253"/>
      <c r="O50" s="253"/>
      <c r="P50" s="253"/>
      <c r="Q50" s="253"/>
      <c r="R50" s="253"/>
      <c r="S50" s="155"/>
      <c r="T50" s="155"/>
      <c r="U50" s="196"/>
      <c r="V50" s="196"/>
      <c r="W50" s="196"/>
      <c r="X50" s="153"/>
      <c r="Y50" s="195"/>
      <c r="Z50" s="196"/>
      <c r="AA50" s="153"/>
      <c r="AB50" s="195"/>
      <c r="AC50" s="195"/>
      <c r="AD50" s="153"/>
      <c r="AE50" s="153"/>
      <c r="AF50" s="153"/>
      <c r="AG50" s="254"/>
    </row>
    <row r="51" spans="2:33" ht="13.5" customHeight="1" x14ac:dyDescent="0.2">
      <c r="B51" s="517" t="s">
        <v>33</v>
      </c>
      <c r="C51" s="518"/>
      <c r="D51" s="518"/>
      <c r="E51" s="534"/>
      <c r="F51" s="534"/>
      <c r="G51" s="534"/>
      <c r="H51" s="534"/>
      <c r="I51" s="534"/>
      <c r="J51" s="534"/>
      <c r="K51" s="534"/>
      <c r="L51" s="534"/>
      <c r="M51" s="534"/>
      <c r="N51" s="534"/>
      <c r="O51" s="534"/>
      <c r="P51" s="534"/>
      <c r="Q51" s="534"/>
      <c r="R51" s="534"/>
      <c r="S51" s="534"/>
      <c r="T51" s="534"/>
      <c r="U51" s="534"/>
      <c r="V51" s="534"/>
      <c r="W51" s="534"/>
      <c r="X51" s="534"/>
      <c r="Y51" s="534"/>
      <c r="Z51" s="534"/>
      <c r="AA51" s="534"/>
      <c r="AB51" s="534"/>
      <c r="AC51" s="534"/>
      <c r="AD51" s="534"/>
      <c r="AE51" s="534"/>
      <c r="AF51" s="534"/>
      <c r="AG51" s="535"/>
    </row>
    <row r="52" spans="2:33" ht="12.75" customHeight="1" x14ac:dyDescent="0.2">
      <c r="B52" s="536"/>
      <c r="C52" s="537"/>
      <c r="D52" s="537"/>
      <c r="E52" s="537"/>
      <c r="F52" s="537"/>
      <c r="G52" s="537"/>
      <c r="H52" s="537"/>
      <c r="I52" s="537"/>
      <c r="J52" s="537"/>
      <c r="K52" s="537"/>
      <c r="L52" s="537"/>
      <c r="M52" s="537"/>
      <c r="N52" s="537"/>
      <c r="O52" s="537"/>
      <c r="P52" s="537"/>
      <c r="Q52" s="537"/>
      <c r="R52" s="537"/>
      <c r="S52" s="537"/>
      <c r="T52" s="537"/>
      <c r="U52" s="537"/>
      <c r="V52" s="537"/>
      <c r="W52" s="537"/>
      <c r="X52" s="537"/>
      <c r="Y52" s="537"/>
      <c r="Z52" s="537"/>
      <c r="AA52" s="537"/>
      <c r="AB52" s="537"/>
      <c r="AC52" s="537"/>
      <c r="AD52" s="537"/>
      <c r="AE52" s="537"/>
      <c r="AF52" s="537"/>
      <c r="AG52" s="538"/>
    </row>
    <row r="53" spans="2:33" ht="4.5" customHeight="1" x14ac:dyDescent="0.2">
      <c r="B53" s="117"/>
      <c r="C53" s="52"/>
      <c r="D53" s="52"/>
      <c r="E53" s="52"/>
      <c r="F53" s="52"/>
      <c r="G53" s="52"/>
      <c r="H53" s="52"/>
      <c r="I53" s="52"/>
      <c r="J53" s="52"/>
      <c r="K53" s="53"/>
      <c r="L53" s="54"/>
      <c r="M53" s="54"/>
      <c r="N53" s="54"/>
      <c r="O53" s="54"/>
      <c r="P53" s="54"/>
      <c r="Q53" s="54"/>
      <c r="R53" s="54"/>
      <c r="S53" s="37"/>
      <c r="T53" s="37"/>
      <c r="U53" s="42"/>
      <c r="V53" s="42"/>
      <c r="W53" s="42"/>
      <c r="X53" s="35"/>
      <c r="Y53" s="39"/>
      <c r="Z53" s="42"/>
      <c r="AA53" s="35"/>
      <c r="AB53" s="39"/>
      <c r="AC53" s="39"/>
      <c r="AD53" s="35"/>
      <c r="AE53" s="35"/>
      <c r="AF53" s="35"/>
      <c r="AG53" s="118"/>
    </row>
    <row r="54" spans="2:33" ht="13.5" customHeight="1" x14ac:dyDescent="0.2">
      <c r="B54" s="519" t="s">
        <v>99</v>
      </c>
      <c r="C54" s="520"/>
      <c r="D54" s="520"/>
      <c r="E54" s="520"/>
      <c r="F54" s="520"/>
      <c r="G54" s="520"/>
      <c r="H54" s="520"/>
      <c r="I54" s="520"/>
      <c r="J54" s="520"/>
      <c r="K54" s="520"/>
      <c r="L54" s="520"/>
      <c r="M54" s="520"/>
      <c r="N54" s="520"/>
      <c r="O54" s="520"/>
      <c r="P54" s="520"/>
      <c r="Q54" s="520"/>
      <c r="R54" s="520"/>
      <c r="S54" s="520"/>
      <c r="T54" s="520"/>
      <c r="U54" s="520"/>
      <c r="V54" s="520"/>
      <c r="W54" s="520"/>
      <c r="X54" s="520"/>
      <c r="Y54" s="520"/>
      <c r="Z54" s="520"/>
      <c r="AA54" s="520"/>
      <c r="AB54" s="520"/>
      <c r="AC54" s="520"/>
      <c r="AD54" s="520"/>
      <c r="AE54" s="520"/>
      <c r="AF54" s="520"/>
      <c r="AG54" s="521"/>
    </row>
    <row r="55" spans="2:33" s="55" customFormat="1" ht="21.75" customHeight="1" x14ac:dyDescent="0.2">
      <c r="B55" s="527" t="s">
        <v>34</v>
      </c>
      <c r="C55" s="528"/>
      <c r="D55" s="528"/>
      <c r="E55" s="528"/>
      <c r="F55" s="528"/>
      <c r="G55" s="528"/>
      <c r="H55" s="528"/>
      <c r="I55" s="528"/>
      <c r="J55" s="528"/>
      <c r="K55" s="528"/>
      <c r="L55" s="528"/>
      <c r="M55" s="528"/>
      <c r="N55" s="528"/>
      <c r="O55" s="528"/>
      <c r="P55" s="528"/>
      <c r="Q55" s="528"/>
      <c r="R55" s="528"/>
      <c r="S55" s="528"/>
      <c r="T55" s="528"/>
      <c r="U55" s="528"/>
      <c r="V55" s="528"/>
      <c r="W55" s="528"/>
      <c r="X55" s="528"/>
      <c r="Y55" s="528"/>
      <c r="Z55" s="528"/>
      <c r="AA55" s="528"/>
      <c r="AB55" s="528"/>
      <c r="AC55" s="528"/>
      <c r="AD55" s="528"/>
      <c r="AE55" s="528"/>
      <c r="AF55" s="528"/>
      <c r="AG55" s="529"/>
    </row>
    <row r="56" spans="2:33" s="55" customFormat="1" ht="11.25" customHeight="1" x14ac:dyDescent="0.2">
      <c r="B56" s="637" t="s">
        <v>108</v>
      </c>
      <c r="C56" s="638"/>
      <c r="D56" s="638"/>
      <c r="E56" s="638"/>
      <c r="F56" s="638"/>
      <c r="G56" s="638"/>
      <c r="H56" s="638"/>
      <c r="I56" s="638"/>
      <c r="J56" s="638"/>
      <c r="K56" s="638"/>
      <c r="L56" s="638"/>
      <c r="M56" s="638"/>
      <c r="N56" s="638"/>
      <c r="O56" s="638"/>
      <c r="P56" s="638"/>
      <c r="Q56" s="638"/>
      <c r="R56" s="638"/>
      <c r="S56" s="638"/>
      <c r="T56" s="638"/>
      <c r="U56" s="638"/>
      <c r="V56" s="638"/>
      <c r="W56" s="638"/>
      <c r="X56" s="638"/>
      <c r="Y56" s="638"/>
      <c r="Z56" s="638"/>
      <c r="AA56" s="638"/>
      <c r="AB56" s="638"/>
      <c r="AC56" s="638"/>
      <c r="AD56" s="638"/>
      <c r="AE56" s="638"/>
      <c r="AF56" s="638"/>
      <c r="AG56" s="639"/>
    </row>
    <row r="57" spans="2:33" s="56" customFormat="1" ht="10.5" customHeight="1" x14ac:dyDescent="0.15">
      <c r="B57" s="539" t="s">
        <v>35</v>
      </c>
      <c r="C57" s="540"/>
      <c r="D57" s="540"/>
      <c r="E57" s="540"/>
      <c r="F57" s="540"/>
      <c r="G57" s="540"/>
      <c r="H57" s="540"/>
      <c r="I57" s="540"/>
      <c r="J57" s="540"/>
      <c r="K57" s="540"/>
      <c r="L57" s="540"/>
      <c r="M57" s="540"/>
      <c r="N57" s="540"/>
      <c r="O57" s="540"/>
      <c r="P57" s="540"/>
      <c r="Q57" s="540"/>
      <c r="R57" s="540"/>
      <c r="S57" s="540"/>
      <c r="T57" s="540"/>
      <c r="U57" s="540"/>
      <c r="V57" s="540"/>
      <c r="W57" s="540"/>
      <c r="X57" s="540"/>
      <c r="Y57" s="540"/>
      <c r="Z57" s="540"/>
      <c r="AA57" s="540"/>
      <c r="AB57" s="540"/>
      <c r="AC57" s="540"/>
      <c r="AD57" s="540"/>
      <c r="AE57" s="540"/>
      <c r="AF57" s="540"/>
      <c r="AG57" s="541"/>
    </row>
    <row r="58" spans="2:33" s="56" customFormat="1" ht="1.5" customHeight="1" x14ac:dyDescent="0.15">
      <c r="B58" s="124"/>
      <c r="C58" s="57"/>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125"/>
    </row>
    <row r="59" spans="2:33" s="61" customFormat="1" ht="12" customHeight="1" x14ac:dyDescent="0.2">
      <c r="B59" s="126" t="s">
        <v>107</v>
      </c>
      <c r="C59" s="59"/>
      <c r="D59" s="60"/>
      <c r="E59" s="60"/>
      <c r="F59" s="60"/>
      <c r="G59" s="60"/>
      <c r="H59" s="60"/>
      <c r="I59" s="60"/>
      <c r="J59" s="471"/>
      <c r="K59" s="471"/>
      <c r="L59" s="471"/>
      <c r="M59" s="471"/>
      <c r="N59" s="471"/>
      <c r="O59" s="471"/>
      <c r="P59" s="471"/>
      <c r="Q59" s="471"/>
      <c r="R59" s="471"/>
      <c r="S59" s="471"/>
      <c r="T59" s="471"/>
      <c r="U59" s="471"/>
      <c r="V59" s="143"/>
      <c r="W59" s="530"/>
      <c r="X59" s="530"/>
      <c r="Y59" s="530"/>
      <c r="Z59" s="530"/>
      <c r="AA59" s="530"/>
      <c r="AB59" s="530"/>
      <c r="AC59" s="530"/>
      <c r="AD59" s="530"/>
      <c r="AE59" s="530"/>
      <c r="AF59" s="530"/>
      <c r="AG59" s="127"/>
    </row>
    <row r="60" spans="2:33" s="61" customFormat="1" ht="10.5" customHeight="1" x14ac:dyDescent="0.2">
      <c r="B60" s="128"/>
      <c r="J60" s="472"/>
      <c r="K60" s="472"/>
      <c r="L60" s="472"/>
      <c r="M60" s="472"/>
      <c r="N60" s="472"/>
      <c r="O60" s="472"/>
      <c r="P60" s="472"/>
      <c r="Q60" s="472"/>
      <c r="R60" s="472"/>
      <c r="S60" s="472"/>
      <c r="T60" s="472"/>
      <c r="U60" s="472"/>
      <c r="V60" s="62"/>
      <c r="W60" s="267"/>
      <c r="X60" s="267"/>
      <c r="Y60" s="267"/>
      <c r="Z60" s="267"/>
      <c r="AA60" s="267"/>
      <c r="AB60" s="267"/>
      <c r="AC60" s="267"/>
      <c r="AD60" s="267"/>
      <c r="AE60" s="267"/>
      <c r="AF60" s="267"/>
      <c r="AG60" s="129"/>
    </row>
    <row r="61" spans="2:33" s="63" customFormat="1" ht="8.25" customHeight="1" x14ac:dyDescent="0.2">
      <c r="B61" s="130"/>
      <c r="C61" s="131"/>
      <c r="D61" s="131"/>
      <c r="E61" s="131"/>
      <c r="F61" s="131"/>
      <c r="G61" s="131"/>
      <c r="H61" s="131"/>
      <c r="I61" s="131"/>
      <c r="J61" s="531" t="s">
        <v>36</v>
      </c>
      <c r="K61" s="531"/>
      <c r="L61" s="531"/>
      <c r="M61" s="531"/>
      <c r="N61" s="531"/>
      <c r="O61" s="531"/>
      <c r="P61" s="531"/>
      <c r="Q61" s="531"/>
      <c r="R61" s="531"/>
      <c r="S61" s="531"/>
      <c r="T61" s="531"/>
      <c r="U61" s="531"/>
      <c r="V61" s="132"/>
      <c r="W61" s="531" t="s">
        <v>28</v>
      </c>
      <c r="X61" s="531"/>
      <c r="Y61" s="531"/>
      <c r="Z61" s="531"/>
      <c r="AA61" s="531"/>
      <c r="AB61" s="531"/>
      <c r="AC61" s="531"/>
      <c r="AD61" s="531"/>
      <c r="AE61" s="531"/>
      <c r="AF61" s="531"/>
      <c r="AG61" s="133"/>
    </row>
    <row r="62" spans="2:33" s="64" customFormat="1" ht="12.75" customHeight="1" x14ac:dyDescent="0.2">
      <c r="B62" s="636"/>
      <c r="C62" s="636"/>
      <c r="D62" s="636"/>
      <c r="E62" s="636"/>
      <c r="F62" s="636"/>
      <c r="G62" s="636"/>
      <c r="H62" s="636"/>
      <c r="L62" s="63"/>
      <c r="M62" s="63"/>
      <c r="N62" s="105"/>
      <c r="O62" s="105" t="s">
        <v>37</v>
      </c>
      <c r="P62" s="247"/>
      <c r="Q62" s="105" t="s">
        <v>38</v>
      </c>
      <c r="R62" s="247"/>
      <c r="S62" s="107"/>
      <c r="T62" s="107"/>
      <c r="U62" s="63"/>
      <c r="V62" s="63"/>
      <c r="W62" s="63"/>
      <c r="X62" s="63"/>
      <c r="Y62" s="63"/>
      <c r="AC62" s="650" t="s">
        <v>106</v>
      </c>
      <c r="AD62" s="650"/>
      <c r="AE62" s="650"/>
      <c r="AF62" s="650"/>
      <c r="AG62" s="650"/>
    </row>
    <row r="63" spans="2:33" x14ac:dyDescent="0.2">
      <c r="L63" s="505"/>
      <c r="M63" s="505"/>
      <c r="N63" s="505"/>
      <c r="O63" s="505"/>
      <c r="P63" s="505"/>
      <c r="Q63" s="505"/>
      <c r="R63" s="505"/>
      <c r="S63" s="505"/>
      <c r="T63" s="505"/>
      <c r="U63" s="505"/>
      <c r="V63" s="505"/>
      <c r="W63" s="505"/>
      <c r="X63" s="505"/>
      <c r="Y63" s="505"/>
    </row>
    <row r="66" spans="2:33" x14ac:dyDescent="0.2">
      <c r="B66" s="493"/>
      <c r="C66" s="494"/>
      <c r="D66" s="499" t="s">
        <v>92</v>
      </c>
      <c r="E66" s="500"/>
      <c r="F66" s="500"/>
      <c r="G66" s="500"/>
      <c r="H66" s="500"/>
      <c r="I66" s="500"/>
      <c r="J66" s="500"/>
      <c r="K66" s="500"/>
      <c r="L66" s="500"/>
      <c r="M66" s="500"/>
      <c r="N66" s="500"/>
      <c r="O66" s="500"/>
      <c r="P66" s="500"/>
      <c r="Q66" s="500"/>
      <c r="R66" s="500"/>
      <c r="S66" s="500"/>
      <c r="T66" s="500"/>
      <c r="U66" s="500"/>
      <c r="V66" s="500"/>
      <c r="W66" s="500"/>
      <c r="X66" s="500"/>
      <c r="Y66" s="501"/>
      <c r="Z66" s="506" t="s">
        <v>25</v>
      </c>
      <c r="AA66" s="507"/>
      <c r="AB66" s="507"/>
      <c r="AC66" s="507"/>
      <c r="AD66" s="507"/>
      <c r="AE66" s="507"/>
      <c r="AF66" s="507"/>
      <c r="AG66" s="508"/>
    </row>
    <row r="67" spans="2:33" x14ac:dyDescent="0.2">
      <c r="B67" s="495"/>
      <c r="C67" s="496"/>
      <c r="D67" s="502"/>
      <c r="E67" s="503"/>
      <c r="F67" s="503"/>
      <c r="G67" s="503"/>
      <c r="H67" s="503"/>
      <c r="I67" s="503"/>
      <c r="J67" s="503"/>
      <c r="K67" s="503"/>
      <c r="L67" s="503"/>
      <c r="M67" s="503"/>
      <c r="N67" s="503"/>
      <c r="O67" s="503"/>
      <c r="P67" s="503"/>
      <c r="Q67" s="503"/>
      <c r="R67" s="503"/>
      <c r="S67" s="503"/>
      <c r="T67" s="503"/>
      <c r="U67" s="503"/>
      <c r="V67" s="503"/>
      <c r="W67" s="503"/>
      <c r="X67" s="503"/>
      <c r="Y67" s="504"/>
      <c r="Z67" s="509"/>
      <c r="AA67" s="510"/>
      <c r="AB67" s="510"/>
      <c r="AC67" s="510"/>
      <c r="AD67" s="510"/>
      <c r="AE67" s="510"/>
      <c r="AF67" s="510"/>
      <c r="AG67" s="511"/>
    </row>
    <row r="68" spans="2:33" ht="12.75" customHeight="1" x14ac:dyDescent="0.2">
      <c r="B68" s="495"/>
      <c r="C68" s="496"/>
      <c r="D68" s="485" t="s">
        <v>52</v>
      </c>
      <c r="E68" s="485"/>
      <c r="F68" s="485"/>
      <c r="G68" s="485"/>
      <c r="H68" s="485"/>
      <c r="I68" s="485"/>
      <c r="J68" s="485"/>
      <c r="K68" s="485"/>
      <c r="L68" s="485"/>
      <c r="M68" s="485"/>
      <c r="N68" s="485"/>
      <c r="O68" s="485"/>
      <c r="P68" s="485"/>
      <c r="Q68" s="485"/>
      <c r="R68" s="485"/>
      <c r="S68" s="485"/>
      <c r="T68" s="485"/>
      <c r="U68" s="485"/>
      <c r="V68" s="485"/>
      <c r="W68" s="485"/>
      <c r="X68" s="485"/>
      <c r="Y68" s="485"/>
      <c r="Z68" s="487" t="s">
        <v>22</v>
      </c>
      <c r="AA68" s="488"/>
      <c r="AB68" s="488"/>
      <c r="AC68" s="488"/>
      <c r="AD68" s="488"/>
      <c r="AE68" s="488"/>
      <c r="AF68" s="488"/>
      <c r="AG68" s="489"/>
    </row>
    <row r="69" spans="2:33" x14ac:dyDescent="0.2">
      <c r="B69" s="497"/>
      <c r="C69" s="498"/>
      <c r="D69" s="486"/>
      <c r="E69" s="486"/>
      <c r="F69" s="486"/>
      <c r="G69" s="486"/>
      <c r="H69" s="486"/>
      <c r="I69" s="486"/>
      <c r="J69" s="486"/>
      <c r="K69" s="486"/>
      <c r="L69" s="486"/>
      <c r="M69" s="486"/>
      <c r="N69" s="486"/>
      <c r="O69" s="486"/>
      <c r="P69" s="486"/>
      <c r="Q69" s="486"/>
      <c r="R69" s="486"/>
      <c r="S69" s="486"/>
      <c r="T69" s="486"/>
      <c r="U69" s="486"/>
      <c r="V69" s="486"/>
      <c r="W69" s="486"/>
      <c r="X69" s="486"/>
      <c r="Y69" s="486"/>
      <c r="Z69" s="490"/>
      <c r="AA69" s="491"/>
      <c r="AB69" s="491"/>
      <c r="AC69" s="491"/>
      <c r="AD69" s="491"/>
      <c r="AE69" s="491"/>
      <c r="AF69" s="491"/>
      <c r="AG69" s="492"/>
    </row>
    <row r="70" spans="2:33" x14ac:dyDescent="0.2">
      <c r="B70" s="90"/>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91"/>
    </row>
    <row r="71" spans="2:33" x14ac:dyDescent="0.2">
      <c r="B71" s="88"/>
      <c r="C71" s="35"/>
      <c r="D71" s="565" t="s">
        <v>60</v>
      </c>
      <c r="E71" s="565"/>
      <c r="F71" s="565"/>
      <c r="G71" s="565"/>
      <c r="H71" s="565"/>
      <c r="I71" s="479"/>
      <c r="J71" s="479"/>
      <c r="K71" s="479"/>
      <c r="L71" s="479"/>
      <c r="M71" s="479"/>
      <c r="N71" s="479"/>
      <c r="O71" s="479"/>
      <c r="P71" s="479"/>
      <c r="Q71" s="479"/>
      <c r="R71" s="135"/>
      <c r="S71" s="78" t="s">
        <v>101</v>
      </c>
      <c r="U71" s="78"/>
      <c r="V71" s="78"/>
      <c r="W71" s="78" t="s">
        <v>102</v>
      </c>
      <c r="Y71" s="78"/>
      <c r="Z71" s="140"/>
      <c r="AA71" s="248"/>
      <c r="AC71" s="85" t="s">
        <v>103</v>
      </c>
      <c r="AD71" s="85"/>
      <c r="AE71" s="249"/>
      <c r="AF71" s="248"/>
      <c r="AG71" s="139"/>
    </row>
    <row r="72" spans="2:33" x14ac:dyDescent="0.2">
      <c r="B72" s="88"/>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89"/>
    </row>
    <row r="73" spans="2:33" x14ac:dyDescent="0.2">
      <c r="B73" s="88"/>
      <c r="C73" s="35"/>
      <c r="D73" s="565" t="s">
        <v>104</v>
      </c>
      <c r="E73" s="565"/>
      <c r="F73" s="565"/>
      <c r="G73" s="565"/>
      <c r="H73" s="565"/>
      <c r="I73" s="479"/>
      <c r="J73" s="479"/>
      <c r="K73" s="479"/>
      <c r="L73" s="479"/>
      <c r="M73" s="479"/>
      <c r="N73" s="479"/>
      <c r="O73" s="479"/>
      <c r="P73" s="479"/>
      <c r="Q73" s="479"/>
      <c r="R73" s="35"/>
      <c r="S73" s="554" t="s">
        <v>62</v>
      </c>
      <c r="T73" s="554"/>
      <c r="U73" s="554"/>
      <c r="V73" s="554"/>
      <c r="W73" s="554"/>
      <c r="X73" s="479"/>
      <c r="Y73" s="479"/>
      <c r="Z73" s="479"/>
      <c r="AA73" s="479"/>
      <c r="AB73" s="479"/>
      <c r="AC73" s="479"/>
      <c r="AD73" s="479"/>
      <c r="AE73" s="479"/>
      <c r="AF73" s="479"/>
      <c r="AG73" s="89"/>
    </row>
    <row r="74" spans="2:33" x14ac:dyDescent="0.2">
      <c r="B74" s="88"/>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89"/>
    </row>
    <row r="75" spans="2:33" ht="12.75" customHeight="1" x14ac:dyDescent="0.2">
      <c r="B75" s="615" t="s">
        <v>63</v>
      </c>
      <c r="C75" s="615"/>
      <c r="D75" s="615"/>
      <c r="E75" s="615"/>
      <c r="F75" s="615"/>
      <c r="G75" s="615"/>
      <c r="H75" s="615"/>
      <c r="I75" s="615"/>
      <c r="J75" s="615"/>
      <c r="K75" s="646" t="s">
        <v>64</v>
      </c>
      <c r="L75" s="646"/>
      <c r="M75" s="646"/>
      <c r="N75" s="646"/>
      <c r="O75" s="646"/>
      <c r="P75" s="646"/>
      <c r="Q75" s="647" t="s">
        <v>105</v>
      </c>
      <c r="R75" s="647"/>
      <c r="S75" s="647"/>
      <c r="T75" s="647"/>
      <c r="U75" s="647"/>
      <c r="V75" s="647"/>
      <c r="W75" s="646" t="s">
        <v>65</v>
      </c>
      <c r="X75" s="646"/>
      <c r="Y75" s="646"/>
      <c r="Z75" s="647" t="s">
        <v>66</v>
      </c>
      <c r="AA75" s="647"/>
      <c r="AB75" s="647"/>
      <c r="AC75" s="647"/>
      <c r="AD75" s="647"/>
      <c r="AE75" s="647"/>
      <c r="AF75" s="647"/>
      <c r="AG75" s="647"/>
    </row>
    <row r="76" spans="2:33" x14ac:dyDescent="0.2">
      <c r="B76" s="615"/>
      <c r="C76" s="615"/>
      <c r="D76" s="615"/>
      <c r="E76" s="615"/>
      <c r="F76" s="615"/>
      <c r="G76" s="615"/>
      <c r="H76" s="615"/>
      <c r="I76" s="615"/>
      <c r="J76" s="615"/>
      <c r="K76" s="646"/>
      <c r="L76" s="646"/>
      <c r="M76" s="646"/>
      <c r="N76" s="646"/>
      <c r="O76" s="646"/>
      <c r="P76" s="646"/>
      <c r="Q76" s="647"/>
      <c r="R76" s="647"/>
      <c r="S76" s="647"/>
      <c r="T76" s="647"/>
      <c r="U76" s="647"/>
      <c r="V76" s="647"/>
      <c r="W76" s="646"/>
      <c r="X76" s="646"/>
      <c r="Y76" s="646"/>
      <c r="Z76" s="647"/>
      <c r="AA76" s="647"/>
      <c r="AB76" s="647"/>
      <c r="AC76" s="647"/>
      <c r="AD76" s="647"/>
      <c r="AE76" s="647"/>
      <c r="AF76" s="647"/>
      <c r="AG76" s="647"/>
    </row>
    <row r="77" spans="2:33" ht="21.75" customHeight="1" x14ac:dyDescent="0.2">
      <c r="B77" s="259"/>
      <c r="C77" s="259"/>
      <c r="D77" s="259"/>
      <c r="E77" s="259"/>
      <c r="F77" s="259"/>
      <c r="G77" s="259"/>
      <c r="H77" s="259"/>
      <c r="I77" s="259"/>
      <c r="J77" s="259"/>
      <c r="K77" s="259" t="str">
        <f>IF(B77="","",IF(B77&lt;=0,"NO APLICA",IF(B77&gt;0,"NO APLICA")))</f>
        <v/>
      </c>
      <c r="L77" s="259"/>
      <c r="M77" s="259"/>
      <c r="N77" s="259"/>
      <c r="O77" s="259"/>
      <c r="P77" s="259"/>
      <c r="Q77" s="259" t="str">
        <f>IF(B77="","",IF(B77&lt;=0,"NO APLICA",IF(B77&gt;0,"NO APLICA")))</f>
        <v/>
      </c>
      <c r="R77" s="259"/>
      <c r="S77" s="259"/>
      <c r="T77" s="259"/>
      <c r="U77" s="259"/>
      <c r="V77" s="259"/>
      <c r="W77" s="259" t="str">
        <f>IF(B77="","",IF(B77&lt;=0,"NO APLICA",IF(B77&gt;0,"NO APLICA")))</f>
        <v/>
      </c>
      <c r="X77" s="259"/>
      <c r="Y77" s="259"/>
      <c r="Z77" s="259" t="str">
        <f>IF(B77="","",IF(B77&lt;=0,"NO APLICA",IF(B77&gt;0,"NO APLICA")))</f>
        <v/>
      </c>
      <c r="AA77" s="259"/>
      <c r="AB77" s="259"/>
      <c r="AC77" s="259"/>
      <c r="AD77" s="259"/>
      <c r="AE77" s="259"/>
      <c r="AF77" s="259"/>
      <c r="AG77" s="259"/>
    </row>
    <row r="78" spans="2:33" ht="21.75" customHeight="1" x14ac:dyDescent="0.2">
      <c r="B78" s="259"/>
      <c r="C78" s="259"/>
      <c r="D78" s="259"/>
      <c r="E78" s="259"/>
      <c r="F78" s="259"/>
      <c r="G78" s="259"/>
      <c r="H78" s="259"/>
      <c r="I78" s="259"/>
      <c r="J78" s="259"/>
      <c r="K78" s="259" t="str">
        <f t="shared" ref="K78:K86" si="12">IF(B78="","",IF(B78&lt;=0,"NO APLICA",IF(B78&gt;0,"NO APLICA")))</f>
        <v/>
      </c>
      <c r="L78" s="259"/>
      <c r="M78" s="259"/>
      <c r="N78" s="259"/>
      <c r="O78" s="259"/>
      <c r="P78" s="259"/>
      <c r="Q78" s="259" t="str">
        <f t="shared" ref="Q78:Q88" si="13">IF(B78="","",IF(B78&lt;=0,"NO APLICA",IF(B78&gt;0,"NO APLICA")))</f>
        <v/>
      </c>
      <c r="R78" s="259"/>
      <c r="S78" s="259"/>
      <c r="T78" s="259"/>
      <c r="U78" s="259"/>
      <c r="V78" s="259"/>
      <c r="W78" s="259" t="str">
        <f t="shared" ref="W78:W86" si="14">IF(B78="","",IF(B78&lt;=0,"NO APLICA",IF(B78&gt;0,"NO APLICA")))</f>
        <v/>
      </c>
      <c r="X78" s="259"/>
      <c r="Y78" s="259"/>
      <c r="Z78" s="259" t="str">
        <f t="shared" ref="Z78:Z90" si="15">IF(B78="","",IF(B78&lt;=0,"NO APLICA",IF(B78&gt;0,"NO APLICA")))</f>
        <v/>
      </c>
      <c r="AA78" s="259"/>
      <c r="AB78" s="259"/>
      <c r="AC78" s="259"/>
      <c r="AD78" s="259"/>
      <c r="AE78" s="259"/>
      <c r="AF78" s="259"/>
      <c r="AG78" s="259"/>
    </row>
    <row r="79" spans="2:33" ht="21.75" customHeight="1" x14ac:dyDescent="0.2">
      <c r="B79" s="259"/>
      <c r="C79" s="259"/>
      <c r="D79" s="259"/>
      <c r="E79" s="259"/>
      <c r="F79" s="259"/>
      <c r="G79" s="259"/>
      <c r="H79" s="259"/>
      <c r="I79" s="259"/>
      <c r="J79" s="259"/>
      <c r="K79" s="259" t="str">
        <f t="shared" si="12"/>
        <v/>
      </c>
      <c r="L79" s="259"/>
      <c r="M79" s="259"/>
      <c r="N79" s="259"/>
      <c r="O79" s="259"/>
      <c r="P79" s="259"/>
      <c r="Q79" s="259" t="str">
        <f t="shared" si="13"/>
        <v/>
      </c>
      <c r="R79" s="259"/>
      <c r="S79" s="259"/>
      <c r="T79" s="259"/>
      <c r="U79" s="259"/>
      <c r="V79" s="259"/>
      <c r="W79" s="259" t="str">
        <f t="shared" si="14"/>
        <v/>
      </c>
      <c r="X79" s="259"/>
      <c r="Y79" s="259"/>
      <c r="Z79" s="259" t="str">
        <f t="shared" si="15"/>
        <v/>
      </c>
      <c r="AA79" s="259"/>
      <c r="AB79" s="259"/>
      <c r="AC79" s="259"/>
      <c r="AD79" s="259"/>
      <c r="AE79" s="259"/>
      <c r="AF79" s="259"/>
      <c r="AG79" s="259"/>
    </row>
    <row r="80" spans="2:33" ht="21.75" customHeight="1" x14ac:dyDescent="0.2">
      <c r="B80" s="259"/>
      <c r="C80" s="259"/>
      <c r="D80" s="259"/>
      <c r="E80" s="259"/>
      <c r="F80" s="259"/>
      <c r="G80" s="259"/>
      <c r="H80" s="259"/>
      <c r="I80" s="259"/>
      <c r="J80" s="259"/>
      <c r="K80" s="259" t="str">
        <f t="shared" si="12"/>
        <v/>
      </c>
      <c r="L80" s="259"/>
      <c r="M80" s="259"/>
      <c r="N80" s="259"/>
      <c r="O80" s="259"/>
      <c r="P80" s="259"/>
      <c r="Q80" s="259" t="str">
        <f t="shared" si="13"/>
        <v/>
      </c>
      <c r="R80" s="259"/>
      <c r="S80" s="259"/>
      <c r="T80" s="259"/>
      <c r="U80" s="259"/>
      <c r="V80" s="259"/>
      <c r="W80" s="259" t="str">
        <f t="shared" si="14"/>
        <v/>
      </c>
      <c r="X80" s="259"/>
      <c r="Y80" s="259"/>
      <c r="Z80" s="259" t="str">
        <f t="shared" si="15"/>
        <v/>
      </c>
      <c r="AA80" s="259"/>
      <c r="AB80" s="259"/>
      <c r="AC80" s="259"/>
      <c r="AD80" s="259"/>
      <c r="AE80" s="259"/>
      <c r="AF80" s="259"/>
      <c r="AG80" s="259"/>
    </row>
    <row r="81" spans="2:33" ht="21.75" customHeight="1" x14ac:dyDescent="0.2">
      <c r="B81" s="259"/>
      <c r="C81" s="259"/>
      <c r="D81" s="259"/>
      <c r="E81" s="259"/>
      <c r="F81" s="259"/>
      <c r="G81" s="259"/>
      <c r="H81" s="259"/>
      <c r="I81" s="259"/>
      <c r="J81" s="259"/>
      <c r="K81" s="259" t="str">
        <f t="shared" si="12"/>
        <v/>
      </c>
      <c r="L81" s="259"/>
      <c r="M81" s="259"/>
      <c r="N81" s="259"/>
      <c r="O81" s="259"/>
      <c r="P81" s="259"/>
      <c r="Q81" s="259" t="str">
        <f t="shared" si="13"/>
        <v/>
      </c>
      <c r="R81" s="259"/>
      <c r="S81" s="259"/>
      <c r="T81" s="259"/>
      <c r="U81" s="259"/>
      <c r="V81" s="259"/>
      <c r="W81" s="259" t="str">
        <f t="shared" si="14"/>
        <v/>
      </c>
      <c r="X81" s="259"/>
      <c r="Y81" s="259"/>
      <c r="Z81" s="259" t="str">
        <f t="shared" si="15"/>
        <v/>
      </c>
      <c r="AA81" s="259"/>
      <c r="AB81" s="259"/>
      <c r="AC81" s="259"/>
      <c r="AD81" s="259"/>
      <c r="AE81" s="259"/>
      <c r="AF81" s="259"/>
      <c r="AG81" s="259"/>
    </row>
    <row r="82" spans="2:33" ht="21.75" customHeight="1" x14ac:dyDescent="0.2">
      <c r="B82" s="259"/>
      <c r="C82" s="259"/>
      <c r="D82" s="259"/>
      <c r="E82" s="259"/>
      <c r="F82" s="259"/>
      <c r="G82" s="259"/>
      <c r="H82" s="259"/>
      <c r="I82" s="259"/>
      <c r="J82" s="259"/>
      <c r="K82" s="259" t="str">
        <f t="shared" si="12"/>
        <v/>
      </c>
      <c r="L82" s="259"/>
      <c r="M82" s="259"/>
      <c r="N82" s="259"/>
      <c r="O82" s="259"/>
      <c r="P82" s="259"/>
      <c r="Q82" s="259" t="str">
        <f t="shared" si="13"/>
        <v/>
      </c>
      <c r="R82" s="259"/>
      <c r="S82" s="259"/>
      <c r="T82" s="259"/>
      <c r="U82" s="259"/>
      <c r="V82" s="259"/>
      <c r="W82" s="259" t="str">
        <f t="shared" si="14"/>
        <v/>
      </c>
      <c r="X82" s="259"/>
      <c r="Y82" s="259"/>
      <c r="Z82" s="259" t="str">
        <f t="shared" si="15"/>
        <v/>
      </c>
      <c r="AA82" s="259"/>
      <c r="AB82" s="259"/>
      <c r="AC82" s="259"/>
      <c r="AD82" s="259"/>
      <c r="AE82" s="259"/>
      <c r="AF82" s="259"/>
      <c r="AG82" s="259"/>
    </row>
    <row r="83" spans="2:33" ht="21.75" customHeight="1" x14ac:dyDescent="0.2">
      <c r="B83" s="259"/>
      <c r="C83" s="259"/>
      <c r="D83" s="259"/>
      <c r="E83" s="259"/>
      <c r="F83" s="259"/>
      <c r="G83" s="259"/>
      <c r="H83" s="259"/>
      <c r="I83" s="259"/>
      <c r="J83" s="259"/>
      <c r="K83" s="259" t="str">
        <f t="shared" si="12"/>
        <v/>
      </c>
      <c r="L83" s="259"/>
      <c r="M83" s="259"/>
      <c r="N83" s="259"/>
      <c r="O83" s="259"/>
      <c r="P83" s="259"/>
      <c r="Q83" s="259" t="str">
        <f t="shared" si="13"/>
        <v/>
      </c>
      <c r="R83" s="259"/>
      <c r="S83" s="259"/>
      <c r="T83" s="259"/>
      <c r="U83" s="259"/>
      <c r="V83" s="259"/>
      <c r="W83" s="259" t="str">
        <f t="shared" si="14"/>
        <v/>
      </c>
      <c r="X83" s="259"/>
      <c r="Y83" s="259"/>
      <c r="Z83" s="259" t="str">
        <f t="shared" si="15"/>
        <v/>
      </c>
      <c r="AA83" s="259"/>
      <c r="AB83" s="259"/>
      <c r="AC83" s="259"/>
      <c r="AD83" s="259"/>
      <c r="AE83" s="259"/>
      <c r="AF83" s="259"/>
      <c r="AG83" s="259"/>
    </row>
    <row r="84" spans="2:33" ht="21.75" customHeight="1" x14ac:dyDescent="0.2">
      <c r="B84" s="259"/>
      <c r="C84" s="259"/>
      <c r="D84" s="259"/>
      <c r="E84" s="259"/>
      <c r="F84" s="259"/>
      <c r="G84" s="259"/>
      <c r="H84" s="259"/>
      <c r="I84" s="259"/>
      <c r="J84" s="259"/>
      <c r="K84" s="259" t="str">
        <f t="shared" si="12"/>
        <v/>
      </c>
      <c r="L84" s="259"/>
      <c r="M84" s="259"/>
      <c r="N84" s="259"/>
      <c r="O84" s="259"/>
      <c r="P84" s="259"/>
      <c r="Q84" s="259" t="str">
        <f t="shared" si="13"/>
        <v/>
      </c>
      <c r="R84" s="259"/>
      <c r="S84" s="259"/>
      <c r="T84" s="259"/>
      <c r="U84" s="259"/>
      <c r="V84" s="259"/>
      <c r="W84" s="259" t="str">
        <f t="shared" si="14"/>
        <v/>
      </c>
      <c r="X84" s="259"/>
      <c r="Y84" s="259"/>
      <c r="Z84" s="259" t="str">
        <f t="shared" si="15"/>
        <v/>
      </c>
      <c r="AA84" s="259"/>
      <c r="AB84" s="259"/>
      <c r="AC84" s="259"/>
      <c r="AD84" s="259"/>
      <c r="AE84" s="259"/>
      <c r="AF84" s="259"/>
      <c r="AG84" s="259"/>
    </row>
    <row r="85" spans="2:33" ht="21.75" customHeight="1" x14ac:dyDescent="0.2">
      <c r="B85" s="259"/>
      <c r="C85" s="259"/>
      <c r="D85" s="259"/>
      <c r="E85" s="259"/>
      <c r="F85" s="259"/>
      <c r="G85" s="259"/>
      <c r="H85" s="259"/>
      <c r="I85" s="259"/>
      <c r="J85" s="259"/>
      <c r="K85" s="259" t="str">
        <f t="shared" si="12"/>
        <v/>
      </c>
      <c r="L85" s="259"/>
      <c r="M85" s="259"/>
      <c r="N85" s="259"/>
      <c r="O85" s="259"/>
      <c r="P85" s="259"/>
      <c r="Q85" s="259" t="str">
        <f t="shared" si="13"/>
        <v/>
      </c>
      <c r="R85" s="259"/>
      <c r="S85" s="259"/>
      <c r="T85" s="259"/>
      <c r="U85" s="259"/>
      <c r="V85" s="259"/>
      <c r="W85" s="259" t="str">
        <f t="shared" si="14"/>
        <v/>
      </c>
      <c r="X85" s="259"/>
      <c r="Y85" s="259"/>
      <c r="Z85" s="259" t="str">
        <f t="shared" si="15"/>
        <v/>
      </c>
      <c r="AA85" s="259"/>
      <c r="AB85" s="259"/>
      <c r="AC85" s="259"/>
      <c r="AD85" s="259"/>
      <c r="AE85" s="259"/>
      <c r="AF85" s="259"/>
      <c r="AG85" s="259"/>
    </row>
    <row r="86" spans="2:33" ht="21.75" customHeight="1" x14ac:dyDescent="0.2">
      <c r="B86" s="259"/>
      <c r="C86" s="259"/>
      <c r="D86" s="259"/>
      <c r="E86" s="259"/>
      <c r="F86" s="259"/>
      <c r="G86" s="259"/>
      <c r="H86" s="259"/>
      <c r="I86" s="259"/>
      <c r="J86" s="259"/>
      <c r="K86" s="259" t="str">
        <f t="shared" si="12"/>
        <v/>
      </c>
      <c r="L86" s="259"/>
      <c r="M86" s="259"/>
      <c r="N86" s="259"/>
      <c r="O86" s="259"/>
      <c r="P86" s="259"/>
      <c r="Q86" s="259" t="str">
        <f t="shared" si="13"/>
        <v/>
      </c>
      <c r="R86" s="259"/>
      <c r="S86" s="259"/>
      <c r="T86" s="259"/>
      <c r="U86" s="259"/>
      <c r="V86" s="259"/>
      <c r="W86" s="259" t="str">
        <f t="shared" si="14"/>
        <v/>
      </c>
      <c r="X86" s="259"/>
      <c r="Y86" s="259"/>
      <c r="Z86" s="259" t="str">
        <f t="shared" si="15"/>
        <v/>
      </c>
      <c r="AA86" s="259"/>
      <c r="AB86" s="259"/>
      <c r="AC86" s="259"/>
      <c r="AD86" s="259"/>
      <c r="AE86" s="259"/>
      <c r="AF86" s="259"/>
      <c r="AG86" s="259"/>
    </row>
    <row r="87" spans="2:33" ht="21.75" customHeight="1" x14ac:dyDescent="0.2">
      <c r="B87" s="259"/>
      <c r="C87" s="259"/>
      <c r="D87" s="259"/>
      <c r="E87" s="259"/>
      <c r="F87" s="259"/>
      <c r="G87" s="259"/>
      <c r="H87" s="259"/>
      <c r="I87" s="259"/>
      <c r="J87" s="259"/>
      <c r="K87" s="259" t="str">
        <f t="shared" ref="K87:K95" si="16">IF(B87="","",IF(B87&lt;=0,"NO APLICA",IF(B87&gt;0,"NO APLICA")))</f>
        <v/>
      </c>
      <c r="L87" s="259"/>
      <c r="M87" s="259"/>
      <c r="N87" s="259"/>
      <c r="O87" s="259"/>
      <c r="P87" s="259"/>
      <c r="Q87" s="259" t="str">
        <f t="shared" si="13"/>
        <v/>
      </c>
      <c r="R87" s="259"/>
      <c r="S87" s="259"/>
      <c r="T87" s="259"/>
      <c r="U87" s="259"/>
      <c r="V87" s="259"/>
      <c r="W87" s="259" t="str">
        <f>IF(B87="","",IF(B87&lt;=0,"NO APLICA",IF(B87&gt;0,"NO APLICA")))</f>
        <v/>
      </c>
      <c r="X87" s="259"/>
      <c r="Y87" s="259"/>
      <c r="Z87" s="259" t="str">
        <f t="shared" si="15"/>
        <v/>
      </c>
      <c r="AA87" s="259"/>
      <c r="AB87" s="259"/>
      <c r="AC87" s="259"/>
      <c r="AD87" s="259"/>
      <c r="AE87" s="259"/>
      <c r="AF87" s="259"/>
      <c r="AG87" s="259"/>
    </row>
    <row r="88" spans="2:33" ht="21.75" customHeight="1" x14ac:dyDescent="0.2">
      <c r="B88" s="259"/>
      <c r="C88" s="259"/>
      <c r="D88" s="259"/>
      <c r="E88" s="259"/>
      <c r="F88" s="259"/>
      <c r="G88" s="259"/>
      <c r="H88" s="259"/>
      <c r="I88" s="259"/>
      <c r="J88" s="259"/>
      <c r="K88" s="259" t="str">
        <f t="shared" si="16"/>
        <v/>
      </c>
      <c r="L88" s="259"/>
      <c r="M88" s="259"/>
      <c r="N88" s="259"/>
      <c r="O88" s="259"/>
      <c r="P88" s="259"/>
      <c r="Q88" s="259" t="str">
        <f t="shared" si="13"/>
        <v/>
      </c>
      <c r="R88" s="259"/>
      <c r="S88" s="259"/>
      <c r="T88" s="259"/>
      <c r="U88" s="259"/>
      <c r="V88" s="259"/>
      <c r="W88" s="259" t="str">
        <f t="shared" ref="W88:W95" si="17">IF(B88="","",IF(B88&lt;=0,"NO APLICA",IF(B88&gt;0,"NO APLICA")))</f>
        <v/>
      </c>
      <c r="X88" s="259"/>
      <c r="Y88" s="259"/>
      <c r="Z88" s="259" t="str">
        <f t="shared" si="15"/>
        <v/>
      </c>
      <c r="AA88" s="259"/>
      <c r="AB88" s="259"/>
      <c r="AC88" s="259"/>
      <c r="AD88" s="259"/>
      <c r="AE88" s="259"/>
      <c r="AF88" s="259"/>
      <c r="AG88" s="259"/>
    </row>
    <row r="89" spans="2:33" ht="21.75" customHeight="1" x14ac:dyDescent="0.2">
      <c r="B89" s="259"/>
      <c r="C89" s="259"/>
      <c r="D89" s="259"/>
      <c r="E89" s="259"/>
      <c r="F89" s="259"/>
      <c r="G89" s="259"/>
      <c r="H89" s="259"/>
      <c r="I89" s="259"/>
      <c r="J89" s="259"/>
      <c r="K89" s="259" t="str">
        <f t="shared" si="16"/>
        <v/>
      </c>
      <c r="L89" s="259"/>
      <c r="M89" s="259"/>
      <c r="N89" s="259"/>
      <c r="O89" s="259"/>
      <c r="P89" s="259"/>
      <c r="Q89" s="259" t="str">
        <f>IF(B89="","",IF(B89&lt;=0,"NO APLICA",IF(B89&gt;0,"NO APLICA")))</f>
        <v/>
      </c>
      <c r="R89" s="259"/>
      <c r="S89" s="259"/>
      <c r="T89" s="259"/>
      <c r="U89" s="259"/>
      <c r="V89" s="259"/>
      <c r="W89" s="259" t="str">
        <f t="shared" si="17"/>
        <v/>
      </c>
      <c r="X89" s="259"/>
      <c r="Y89" s="259"/>
      <c r="Z89" s="259" t="str">
        <f t="shared" si="15"/>
        <v/>
      </c>
      <c r="AA89" s="259"/>
      <c r="AB89" s="259"/>
      <c r="AC89" s="259"/>
      <c r="AD89" s="259"/>
      <c r="AE89" s="259"/>
      <c r="AF89" s="259"/>
      <c r="AG89" s="259"/>
    </row>
    <row r="90" spans="2:33" ht="21.75" customHeight="1" x14ac:dyDescent="0.2">
      <c r="B90" s="259"/>
      <c r="C90" s="259"/>
      <c r="D90" s="259"/>
      <c r="E90" s="259"/>
      <c r="F90" s="259"/>
      <c r="G90" s="259"/>
      <c r="H90" s="259"/>
      <c r="I90" s="259"/>
      <c r="J90" s="259"/>
      <c r="K90" s="259" t="str">
        <f t="shared" si="16"/>
        <v/>
      </c>
      <c r="L90" s="259"/>
      <c r="M90" s="259"/>
      <c r="N90" s="259"/>
      <c r="O90" s="259"/>
      <c r="P90" s="259"/>
      <c r="Q90" s="259" t="str">
        <f t="shared" ref="Q90:Q95" si="18">IF(B90="","",IF(B90&lt;=0,"NO APLICA",IF(B90&gt;0,"NO APLICA")))</f>
        <v/>
      </c>
      <c r="R90" s="259"/>
      <c r="S90" s="259"/>
      <c r="T90" s="259"/>
      <c r="U90" s="259"/>
      <c r="V90" s="259"/>
      <c r="W90" s="259" t="str">
        <f t="shared" si="17"/>
        <v/>
      </c>
      <c r="X90" s="259"/>
      <c r="Y90" s="259"/>
      <c r="Z90" s="259" t="str">
        <f t="shared" si="15"/>
        <v/>
      </c>
      <c r="AA90" s="259"/>
      <c r="AB90" s="259"/>
      <c r="AC90" s="259"/>
      <c r="AD90" s="259"/>
      <c r="AE90" s="259"/>
      <c r="AF90" s="259"/>
      <c r="AG90" s="259"/>
    </row>
    <row r="91" spans="2:33" ht="21.75" customHeight="1" x14ac:dyDescent="0.2">
      <c r="B91" s="259"/>
      <c r="C91" s="259"/>
      <c r="D91" s="259"/>
      <c r="E91" s="259"/>
      <c r="F91" s="259"/>
      <c r="G91" s="259"/>
      <c r="H91" s="259"/>
      <c r="I91" s="259"/>
      <c r="J91" s="259"/>
      <c r="K91" s="259" t="str">
        <f t="shared" si="16"/>
        <v/>
      </c>
      <c r="L91" s="259"/>
      <c r="M91" s="259"/>
      <c r="N91" s="259"/>
      <c r="O91" s="259"/>
      <c r="P91" s="259"/>
      <c r="Q91" s="259" t="str">
        <f t="shared" si="18"/>
        <v/>
      </c>
      <c r="R91" s="259"/>
      <c r="S91" s="259"/>
      <c r="T91" s="259"/>
      <c r="U91" s="259"/>
      <c r="V91" s="259"/>
      <c r="W91" s="259" t="str">
        <f t="shared" si="17"/>
        <v/>
      </c>
      <c r="X91" s="259"/>
      <c r="Y91" s="259"/>
      <c r="Z91" s="259" t="str">
        <f>IF(B91="","",IF(B91&lt;=0,"NO APLICA",IF(B91&gt;0,"NO APLICA")))</f>
        <v/>
      </c>
      <c r="AA91" s="259"/>
      <c r="AB91" s="259"/>
      <c r="AC91" s="259"/>
      <c r="AD91" s="259"/>
      <c r="AE91" s="259"/>
      <c r="AF91" s="259"/>
      <c r="AG91" s="259"/>
    </row>
    <row r="92" spans="2:33" ht="21.75" customHeight="1" x14ac:dyDescent="0.2">
      <c r="B92" s="259"/>
      <c r="C92" s="259"/>
      <c r="D92" s="259"/>
      <c r="E92" s="259"/>
      <c r="F92" s="259"/>
      <c r="G92" s="259"/>
      <c r="H92" s="259"/>
      <c r="I92" s="259"/>
      <c r="J92" s="259"/>
      <c r="K92" s="259" t="str">
        <f t="shared" si="16"/>
        <v/>
      </c>
      <c r="L92" s="259"/>
      <c r="M92" s="259"/>
      <c r="N92" s="259"/>
      <c r="O92" s="259"/>
      <c r="P92" s="259"/>
      <c r="Q92" s="259" t="str">
        <f t="shared" si="18"/>
        <v/>
      </c>
      <c r="R92" s="259"/>
      <c r="S92" s="259"/>
      <c r="T92" s="259"/>
      <c r="U92" s="259"/>
      <c r="V92" s="259"/>
      <c r="W92" s="259" t="str">
        <f t="shared" si="17"/>
        <v/>
      </c>
      <c r="X92" s="259"/>
      <c r="Y92" s="259"/>
      <c r="Z92" s="259" t="str">
        <f>IF(B92="","",IF(B92&lt;=0,"NO APLICA",IF(B92&gt;0,"NO APLICA")))</f>
        <v/>
      </c>
      <c r="AA92" s="259"/>
      <c r="AB92" s="259"/>
      <c r="AC92" s="259"/>
      <c r="AD92" s="259"/>
      <c r="AE92" s="259"/>
      <c r="AF92" s="259"/>
      <c r="AG92" s="259"/>
    </row>
    <row r="93" spans="2:33" ht="21.75" customHeight="1" x14ac:dyDescent="0.2">
      <c r="B93" s="259"/>
      <c r="C93" s="259"/>
      <c r="D93" s="259"/>
      <c r="E93" s="259"/>
      <c r="F93" s="259"/>
      <c r="G93" s="259"/>
      <c r="H93" s="259"/>
      <c r="I93" s="259"/>
      <c r="J93" s="259"/>
      <c r="K93" s="259" t="str">
        <f t="shared" si="16"/>
        <v/>
      </c>
      <c r="L93" s="259"/>
      <c r="M93" s="259"/>
      <c r="N93" s="259"/>
      <c r="O93" s="259"/>
      <c r="P93" s="259"/>
      <c r="Q93" s="259" t="str">
        <f t="shared" si="18"/>
        <v/>
      </c>
      <c r="R93" s="259"/>
      <c r="S93" s="259"/>
      <c r="T93" s="259"/>
      <c r="U93" s="259"/>
      <c r="V93" s="259"/>
      <c r="W93" s="259" t="str">
        <f t="shared" si="17"/>
        <v/>
      </c>
      <c r="X93" s="259"/>
      <c r="Y93" s="259"/>
      <c r="Z93" s="259" t="str">
        <f>IF(B93="","",IF(B93&lt;=0,"NO APLICA",IF(B93&gt;0,"NO APLICA")))</f>
        <v/>
      </c>
      <c r="AA93" s="259"/>
      <c r="AB93" s="259"/>
      <c r="AC93" s="259"/>
      <c r="AD93" s="259"/>
      <c r="AE93" s="259"/>
      <c r="AF93" s="259"/>
      <c r="AG93" s="259"/>
    </row>
    <row r="94" spans="2:33" ht="21.75" customHeight="1" x14ac:dyDescent="0.2">
      <c r="B94" s="259"/>
      <c r="C94" s="259"/>
      <c r="D94" s="259"/>
      <c r="E94" s="259"/>
      <c r="F94" s="259"/>
      <c r="G94" s="259"/>
      <c r="H94" s="259"/>
      <c r="I94" s="259"/>
      <c r="J94" s="259"/>
      <c r="K94" s="259" t="str">
        <f t="shared" si="16"/>
        <v/>
      </c>
      <c r="L94" s="259"/>
      <c r="M94" s="259"/>
      <c r="N94" s="259"/>
      <c r="O94" s="259"/>
      <c r="P94" s="259"/>
      <c r="Q94" s="259" t="str">
        <f t="shared" si="18"/>
        <v/>
      </c>
      <c r="R94" s="259"/>
      <c r="S94" s="259"/>
      <c r="T94" s="259"/>
      <c r="U94" s="259"/>
      <c r="V94" s="259"/>
      <c r="W94" s="259" t="str">
        <f t="shared" si="17"/>
        <v/>
      </c>
      <c r="X94" s="259"/>
      <c r="Y94" s="259"/>
      <c r="Z94" s="259" t="str">
        <f>IF(B94="","",IF(B94&lt;=0,"NO APLICA",IF(B94&gt;0,"NO APLICA")))</f>
        <v/>
      </c>
      <c r="AA94" s="259"/>
      <c r="AB94" s="259"/>
      <c r="AC94" s="259"/>
      <c r="AD94" s="259"/>
      <c r="AE94" s="259"/>
      <c r="AF94" s="259"/>
      <c r="AG94" s="259"/>
    </row>
    <row r="95" spans="2:33" ht="21.75" customHeight="1" x14ac:dyDescent="0.2">
      <c r="B95" s="259"/>
      <c r="C95" s="259"/>
      <c r="D95" s="259"/>
      <c r="E95" s="259"/>
      <c r="F95" s="259"/>
      <c r="G95" s="259"/>
      <c r="H95" s="259"/>
      <c r="I95" s="259"/>
      <c r="J95" s="259"/>
      <c r="K95" s="259" t="str">
        <f t="shared" si="16"/>
        <v/>
      </c>
      <c r="L95" s="259"/>
      <c r="M95" s="259"/>
      <c r="N95" s="259"/>
      <c r="O95" s="259"/>
      <c r="P95" s="259"/>
      <c r="Q95" s="259" t="str">
        <f t="shared" si="18"/>
        <v/>
      </c>
      <c r="R95" s="259"/>
      <c r="S95" s="259"/>
      <c r="T95" s="259"/>
      <c r="U95" s="259"/>
      <c r="V95" s="259"/>
      <c r="W95" s="259" t="str">
        <f t="shared" si="17"/>
        <v/>
      </c>
      <c r="X95" s="259"/>
      <c r="Y95" s="259"/>
      <c r="Z95" s="259" t="str">
        <f>IF(B95="","",IF(B95&lt;=0,"NO APLICA",IF(B95&gt;0,"NO APLICA")))</f>
        <v/>
      </c>
      <c r="AA95" s="259"/>
      <c r="AB95" s="259"/>
      <c r="AC95" s="259"/>
      <c r="AD95" s="259"/>
      <c r="AE95" s="259"/>
      <c r="AF95" s="259"/>
      <c r="AG95" s="259"/>
    </row>
    <row r="96" spans="2:33" x14ac:dyDescent="0.2">
      <c r="B96" s="481" t="s">
        <v>67</v>
      </c>
      <c r="C96" s="481"/>
      <c r="D96" s="481"/>
      <c r="E96" s="481"/>
      <c r="F96" s="481"/>
      <c r="G96" s="481"/>
      <c r="H96" s="481"/>
      <c r="I96" s="481"/>
      <c r="J96" s="482"/>
      <c r="K96" s="134"/>
      <c r="L96" s="134"/>
      <c r="M96" s="134"/>
      <c r="N96" s="134"/>
      <c r="O96" s="134"/>
      <c r="P96" s="134"/>
      <c r="Q96" s="134"/>
      <c r="R96" s="134"/>
      <c r="S96" s="134"/>
      <c r="T96" s="134"/>
      <c r="U96" s="134"/>
      <c r="V96" s="134"/>
      <c r="W96" s="644" t="s">
        <v>90</v>
      </c>
      <c r="X96" s="643"/>
      <c r="Y96" s="643"/>
      <c r="Z96" s="643"/>
      <c r="AA96" s="643"/>
      <c r="AB96" s="643"/>
      <c r="AC96" s="643"/>
      <c r="AD96" s="643"/>
      <c r="AE96" s="643"/>
      <c r="AF96" s="643"/>
      <c r="AG96" s="645"/>
    </row>
    <row r="97" spans="2:33" x14ac:dyDescent="0.2">
      <c r="B97" s="476"/>
      <c r="C97" s="474"/>
      <c r="D97" s="474"/>
      <c r="E97" s="474"/>
      <c r="F97" s="474"/>
      <c r="G97" s="474"/>
      <c r="H97" s="474"/>
      <c r="I97" s="474"/>
      <c r="J97" s="474"/>
      <c r="K97" s="474"/>
      <c r="L97" s="474"/>
      <c r="M97" s="474"/>
      <c r="N97" s="474"/>
      <c r="O97" s="474"/>
      <c r="P97" s="474"/>
      <c r="Q97" s="474"/>
      <c r="R97" s="474"/>
      <c r="S97" s="474"/>
      <c r="T97" s="474"/>
      <c r="U97" s="474"/>
      <c r="V97" s="477"/>
      <c r="W97" s="473"/>
      <c r="X97" s="474"/>
      <c r="Y97" s="474"/>
      <c r="Z97" s="474"/>
      <c r="AA97" s="474"/>
      <c r="AB97" s="474"/>
      <c r="AC97" s="474"/>
      <c r="AD97" s="474"/>
      <c r="AE97" s="474"/>
      <c r="AF97" s="474"/>
      <c r="AG97" s="475"/>
    </row>
    <row r="98" spans="2:33" x14ac:dyDescent="0.2">
      <c r="B98" s="476"/>
      <c r="C98" s="474"/>
      <c r="D98" s="474"/>
      <c r="E98" s="474"/>
      <c r="F98" s="474"/>
      <c r="G98" s="474"/>
      <c r="H98" s="474"/>
      <c r="I98" s="474"/>
      <c r="J98" s="474"/>
      <c r="K98" s="474"/>
      <c r="L98" s="474"/>
      <c r="M98" s="474"/>
      <c r="N98" s="474"/>
      <c r="O98" s="474"/>
      <c r="P98" s="474"/>
      <c r="Q98" s="474"/>
      <c r="R98" s="474"/>
      <c r="S98" s="474"/>
      <c r="T98" s="474"/>
      <c r="U98" s="474"/>
      <c r="V98" s="477"/>
      <c r="W98" s="473"/>
      <c r="X98" s="474"/>
      <c r="Y98" s="474"/>
      <c r="Z98" s="474"/>
      <c r="AA98" s="474"/>
      <c r="AB98" s="474"/>
      <c r="AC98" s="474"/>
      <c r="AD98" s="474"/>
      <c r="AE98" s="474"/>
      <c r="AF98" s="474"/>
      <c r="AG98" s="475"/>
    </row>
    <row r="99" spans="2:33" x14ac:dyDescent="0.2">
      <c r="B99" s="476"/>
      <c r="C99" s="474"/>
      <c r="D99" s="474"/>
      <c r="E99" s="474"/>
      <c r="F99" s="474"/>
      <c r="G99" s="474"/>
      <c r="H99" s="474"/>
      <c r="I99" s="474"/>
      <c r="J99" s="474"/>
      <c r="K99" s="474"/>
      <c r="L99" s="474"/>
      <c r="M99" s="474"/>
      <c r="N99" s="474"/>
      <c r="O99" s="474"/>
      <c r="P99" s="474"/>
      <c r="Q99" s="474"/>
      <c r="R99" s="474"/>
      <c r="S99" s="474"/>
      <c r="T99" s="474"/>
      <c r="U99" s="474"/>
      <c r="V99" s="477"/>
      <c r="W99" s="473"/>
      <c r="X99" s="474"/>
      <c r="Y99" s="474"/>
      <c r="Z99" s="474"/>
      <c r="AA99" s="474"/>
      <c r="AB99" s="474"/>
      <c r="AC99" s="474"/>
      <c r="AD99" s="474"/>
      <c r="AE99" s="474"/>
      <c r="AF99" s="474"/>
      <c r="AG99" s="475"/>
    </row>
    <row r="100" spans="2:33" x14ac:dyDescent="0.2">
      <c r="B100" s="476"/>
      <c r="C100" s="474"/>
      <c r="D100" s="474"/>
      <c r="E100" s="474"/>
      <c r="F100" s="474"/>
      <c r="G100" s="474"/>
      <c r="H100" s="474"/>
      <c r="I100" s="474"/>
      <c r="J100" s="474"/>
      <c r="K100" s="474"/>
      <c r="L100" s="474"/>
      <c r="M100" s="474"/>
      <c r="N100" s="474"/>
      <c r="O100" s="474"/>
      <c r="P100" s="474"/>
      <c r="Q100" s="474"/>
      <c r="R100" s="474"/>
      <c r="S100" s="474"/>
      <c r="T100" s="474"/>
      <c r="U100" s="474"/>
      <c r="V100" s="477"/>
      <c r="W100" s="473"/>
      <c r="X100" s="474"/>
      <c r="Y100" s="474"/>
      <c r="Z100" s="474"/>
      <c r="AA100" s="474"/>
      <c r="AB100" s="474"/>
      <c r="AC100" s="474"/>
      <c r="AD100" s="474"/>
      <c r="AE100" s="474"/>
      <c r="AF100" s="474"/>
      <c r="AG100" s="475"/>
    </row>
    <row r="101" spans="2:33" x14ac:dyDescent="0.2">
      <c r="B101" s="478"/>
      <c r="C101" s="479"/>
      <c r="D101" s="479"/>
      <c r="E101" s="479"/>
      <c r="F101" s="479"/>
      <c r="G101" s="479"/>
      <c r="H101" s="479"/>
      <c r="I101" s="479"/>
      <c r="J101" s="479"/>
      <c r="K101" s="479"/>
      <c r="L101" s="479"/>
      <c r="M101" s="479"/>
      <c r="N101" s="479"/>
      <c r="O101" s="479"/>
      <c r="P101" s="479"/>
      <c r="Q101" s="479"/>
      <c r="R101" s="479"/>
      <c r="S101" s="479"/>
      <c r="T101" s="479"/>
      <c r="U101" s="479"/>
      <c r="V101" s="480"/>
      <c r="W101" s="483"/>
      <c r="X101" s="479"/>
      <c r="Y101" s="479"/>
      <c r="Z101" s="479"/>
      <c r="AA101" s="479"/>
      <c r="AB101" s="479"/>
      <c r="AC101" s="479"/>
      <c r="AD101" s="479"/>
      <c r="AE101" s="479"/>
      <c r="AF101" s="479"/>
      <c r="AG101" s="484"/>
    </row>
    <row r="102" spans="2:33" x14ac:dyDescent="0.2">
      <c r="B102" s="482" t="s">
        <v>33</v>
      </c>
      <c r="C102" s="643"/>
      <c r="D102" s="643"/>
      <c r="E102" s="256"/>
      <c r="F102" s="256"/>
      <c r="G102" s="256"/>
      <c r="H102" s="256"/>
      <c r="I102" s="256"/>
      <c r="J102" s="256"/>
      <c r="K102" s="256"/>
      <c r="L102" s="256"/>
      <c r="M102" s="256"/>
      <c r="N102" s="256"/>
      <c r="O102" s="256"/>
      <c r="P102" s="256"/>
      <c r="Q102" s="256"/>
      <c r="R102" s="256"/>
      <c r="S102" s="256"/>
      <c r="T102" s="256"/>
      <c r="U102" s="256"/>
      <c r="V102" s="256"/>
      <c r="W102" s="256"/>
      <c r="X102" s="256"/>
      <c r="Y102" s="256"/>
      <c r="Z102" s="256"/>
      <c r="AA102" s="256"/>
      <c r="AB102" s="256"/>
      <c r="AC102" s="256"/>
      <c r="AD102" s="256"/>
      <c r="AE102" s="256"/>
      <c r="AF102" s="256"/>
      <c r="AG102" s="257"/>
    </row>
    <row r="103" spans="2:33" x14ac:dyDescent="0.2">
      <c r="B103" s="88"/>
      <c r="C103" s="479"/>
      <c r="D103" s="479"/>
      <c r="E103" s="479"/>
      <c r="F103" s="479"/>
      <c r="G103" s="479"/>
      <c r="H103" s="479"/>
      <c r="I103" s="479"/>
      <c r="J103" s="479"/>
      <c r="K103" s="479"/>
      <c r="L103" s="479"/>
      <c r="M103" s="479"/>
      <c r="N103" s="479"/>
      <c r="O103" s="479"/>
      <c r="P103" s="479"/>
      <c r="Q103" s="479"/>
      <c r="R103" s="479"/>
      <c r="S103" s="479"/>
      <c r="T103" s="479"/>
      <c r="U103" s="479"/>
      <c r="V103" s="479"/>
      <c r="W103" s="479"/>
      <c r="X103" s="479"/>
      <c r="Y103" s="479"/>
      <c r="Z103" s="479"/>
      <c r="AA103" s="479"/>
      <c r="AB103" s="479"/>
      <c r="AC103" s="479"/>
      <c r="AD103" s="479"/>
      <c r="AE103" s="479"/>
      <c r="AF103" s="479"/>
      <c r="AG103" s="89"/>
    </row>
    <row r="104" spans="2:33" x14ac:dyDescent="0.2">
      <c r="B104" s="88"/>
      <c r="C104" s="642"/>
      <c r="D104" s="642"/>
      <c r="E104" s="642"/>
      <c r="F104" s="642"/>
      <c r="G104" s="642"/>
      <c r="H104" s="642"/>
      <c r="I104" s="642"/>
      <c r="J104" s="642"/>
      <c r="K104" s="642"/>
      <c r="L104" s="642"/>
      <c r="M104" s="642"/>
      <c r="N104" s="642"/>
      <c r="O104" s="642"/>
      <c r="P104" s="642"/>
      <c r="Q104" s="642"/>
      <c r="R104" s="642"/>
      <c r="S104" s="642"/>
      <c r="T104" s="642"/>
      <c r="U104" s="642"/>
      <c r="V104" s="642"/>
      <c r="W104" s="642"/>
      <c r="X104" s="642"/>
      <c r="Y104" s="642"/>
      <c r="Z104" s="642"/>
      <c r="AA104" s="642"/>
      <c r="AB104" s="642"/>
      <c r="AC104" s="642"/>
      <c r="AD104" s="642"/>
      <c r="AE104" s="642"/>
      <c r="AF104" s="642"/>
      <c r="AG104" s="89"/>
    </row>
    <row r="105" spans="2:33" x14ac:dyDescent="0.2">
      <c r="B105" s="641" t="s">
        <v>91</v>
      </c>
      <c r="C105" s="641"/>
      <c r="D105" s="641"/>
      <c r="E105" s="641"/>
      <c r="F105" s="641"/>
      <c r="G105" s="641"/>
      <c r="H105" s="641"/>
      <c r="I105" s="641"/>
      <c r="J105" s="641"/>
      <c r="K105" s="641"/>
      <c r="L105" s="641"/>
      <c r="M105" s="641"/>
      <c r="N105" s="641"/>
      <c r="O105" s="641"/>
      <c r="P105" s="641"/>
      <c r="Q105" s="641"/>
      <c r="R105" s="641"/>
      <c r="S105" s="641"/>
      <c r="T105" s="641"/>
      <c r="U105" s="641"/>
      <c r="V105" s="641"/>
      <c r="W105" s="641"/>
      <c r="X105" s="641"/>
      <c r="Y105" s="641"/>
      <c r="Z105" s="641"/>
      <c r="AA105" s="641"/>
      <c r="AB105" s="641"/>
      <c r="AC105" s="641"/>
      <c r="AD105" s="641"/>
      <c r="AE105" s="641"/>
      <c r="AF105" s="641"/>
      <c r="AG105" s="641"/>
    </row>
    <row r="106" spans="2:33" x14ac:dyDescent="0.2">
      <c r="B106" s="641"/>
      <c r="C106" s="641"/>
      <c r="D106" s="641"/>
      <c r="E106" s="641"/>
      <c r="F106" s="641"/>
      <c r="G106" s="641"/>
      <c r="H106" s="641"/>
      <c r="I106" s="641"/>
      <c r="J106" s="641"/>
      <c r="K106" s="641"/>
      <c r="L106" s="641"/>
      <c r="M106" s="641"/>
      <c r="N106" s="641"/>
      <c r="O106" s="641"/>
      <c r="P106" s="641"/>
      <c r="Q106" s="641"/>
      <c r="R106" s="641"/>
      <c r="S106" s="641"/>
      <c r="T106" s="641"/>
      <c r="U106" s="641"/>
      <c r="V106" s="641"/>
      <c r="W106" s="641"/>
      <c r="X106" s="641"/>
      <c r="Y106" s="641"/>
      <c r="Z106" s="641"/>
      <c r="AA106" s="641"/>
      <c r="AB106" s="641"/>
      <c r="AC106" s="641"/>
      <c r="AD106" s="641"/>
      <c r="AE106" s="641"/>
      <c r="AF106" s="641"/>
      <c r="AG106" s="641"/>
    </row>
    <row r="107" spans="2:33" x14ac:dyDescent="0.2">
      <c r="O107" s="105" t="s">
        <v>37</v>
      </c>
      <c r="P107" s="247"/>
      <c r="Q107" s="105" t="s">
        <v>38</v>
      </c>
      <c r="R107" s="247"/>
    </row>
    <row r="114" ht="21.75" customHeight="1" x14ac:dyDescent="0.2"/>
  </sheetData>
  <sheetProtection password="C370" formatCells="0"/>
  <mergeCells count="349">
    <mergeCell ref="I73:Q73"/>
    <mergeCell ref="I71:Q71"/>
    <mergeCell ref="AC62:AG62"/>
    <mergeCell ref="E39:F39"/>
    <mergeCell ref="G39:I39"/>
    <mergeCell ref="J39:K39"/>
    <mergeCell ref="C17:D17"/>
    <mergeCell ref="B105:AG106"/>
    <mergeCell ref="E102:AG102"/>
    <mergeCell ref="C103:AF103"/>
    <mergeCell ref="C104:AF104"/>
    <mergeCell ref="B102:D102"/>
    <mergeCell ref="D71:H71"/>
    <mergeCell ref="D73:H73"/>
    <mergeCell ref="W96:AG96"/>
    <mergeCell ref="W97:AG97"/>
    <mergeCell ref="W98:AG98"/>
    <mergeCell ref="S73:W73"/>
    <mergeCell ref="X73:AF73"/>
    <mergeCell ref="B77:J77"/>
    <mergeCell ref="K77:P77"/>
    <mergeCell ref="Q77:V77"/>
    <mergeCell ref="W77:Y77"/>
    <mergeCell ref="Z77:AG77"/>
    <mergeCell ref="W75:Y76"/>
    <mergeCell ref="Z75:AG76"/>
    <mergeCell ref="K75:P76"/>
    <mergeCell ref="C26:D26"/>
    <mergeCell ref="E26:F26"/>
    <mergeCell ref="G26:I26"/>
    <mergeCell ref="J26:K26"/>
    <mergeCell ref="B98:V98"/>
    <mergeCell ref="O20:S21"/>
    <mergeCell ref="O17:S17"/>
    <mergeCell ref="M16:Q16"/>
    <mergeCell ref="U14:AF24"/>
    <mergeCell ref="C43:D43"/>
    <mergeCell ref="C44:D44"/>
    <mergeCell ref="B62:H62"/>
    <mergeCell ref="O40:S40"/>
    <mergeCell ref="O41:S41"/>
    <mergeCell ref="O44:S44"/>
    <mergeCell ref="O45:S45"/>
    <mergeCell ref="O46:S46"/>
    <mergeCell ref="B56:AG56"/>
    <mergeCell ref="E45:F45"/>
    <mergeCell ref="C38:D38"/>
    <mergeCell ref="E38:F38"/>
    <mergeCell ref="G38:I38"/>
    <mergeCell ref="J38:K38"/>
    <mergeCell ref="C39:D39"/>
    <mergeCell ref="C27:D27"/>
    <mergeCell ref="E27:F27"/>
    <mergeCell ref="G27:I27"/>
    <mergeCell ref="J27:K27"/>
    <mergeCell ref="C28:D28"/>
    <mergeCell ref="E28:F28"/>
    <mergeCell ref="G28:I28"/>
    <mergeCell ref="O35:S35"/>
    <mergeCell ref="O36:S36"/>
    <mergeCell ref="J28:K28"/>
    <mergeCell ref="C29:D29"/>
    <mergeCell ref="E29:F29"/>
    <mergeCell ref="G29:I29"/>
    <mergeCell ref="J29:K29"/>
    <mergeCell ref="C30:D30"/>
    <mergeCell ref="E30:F30"/>
    <mergeCell ref="G30:I30"/>
    <mergeCell ref="J30:K30"/>
    <mergeCell ref="C31:D31"/>
    <mergeCell ref="E31:F31"/>
    <mergeCell ref="G31:I31"/>
    <mergeCell ref="J31:K31"/>
    <mergeCell ref="M31:N31"/>
    <mergeCell ref="C32:D32"/>
    <mergeCell ref="M38:N38"/>
    <mergeCell ref="M39:N39"/>
    <mergeCell ref="M40:N40"/>
    <mergeCell ref="O22:S22"/>
    <mergeCell ref="O23:S23"/>
    <mergeCell ref="O24:S24"/>
    <mergeCell ref="O25:S25"/>
    <mergeCell ref="O26:S26"/>
    <mergeCell ref="O31:S31"/>
    <mergeCell ref="O32:S32"/>
    <mergeCell ref="O33:S33"/>
    <mergeCell ref="O34:S34"/>
    <mergeCell ref="O39:S39"/>
    <mergeCell ref="O37:S37"/>
    <mergeCell ref="O38:S38"/>
    <mergeCell ref="O27:S27"/>
    <mergeCell ref="O28:S28"/>
    <mergeCell ref="O29:S29"/>
    <mergeCell ref="O30:S30"/>
    <mergeCell ref="M26:N26"/>
    <mergeCell ref="M27:N27"/>
    <mergeCell ref="M28:N28"/>
    <mergeCell ref="M29:N29"/>
    <mergeCell ref="M30:N30"/>
    <mergeCell ref="B2:C5"/>
    <mergeCell ref="D2:Y3"/>
    <mergeCell ref="C23:D23"/>
    <mergeCell ref="E23:F23"/>
    <mergeCell ref="G23:I23"/>
    <mergeCell ref="J23:K23"/>
    <mergeCell ref="R14:S14"/>
    <mergeCell ref="R15:S15"/>
    <mergeCell ref="M14:Q14"/>
    <mergeCell ref="G14:K14"/>
    <mergeCell ref="Y10:AA10"/>
    <mergeCell ref="R16:S16"/>
    <mergeCell ref="U13:AF13"/>
    <mergeCell ref="M15:Q15"/>
    <mergeCell ref="B10:E10"/>
    <mergeCell ref="F10:U10"/>
    <mergeCell ref="C16:D16"/>
    <mergeCell ref="E16:F16"/>
    <mergeCell ref="G16:K16"/>
    <mergeCell ref="C14:D14"/>
    <mergeCell ref="Z2:AG3"/>
    <mergeCell ref="D4:Y5"/>
    <mergeCell ref="Z4:AG4"/>
    <mergeCell ref="Z5:AG5"/>
    <mergeCell ref="B7:H7"/>
    <mergeCell ref="I7:V7"/>
    <mergeCell ref="W7:X7"/>
    <mergeCell ref="Y7:AG7"/>
    <mergeCell ref="B6:H6"/>
    <mergeCell ref="X6:AA6"/>
    <mergeCell ref="M23:N23"/>
    <mergeCell ref="C24:D24"/>
    <mergeCell ref="E24:F24"/>
    <mergeCell ref="G24:I24"/>
    <mergeCell ref="J24:K24"/>
    <mergeCell ref="M24:N24"/>
    <mergeCell ref="AB6:AG6"/>
    <mergeCell ref="C22:D22"/>
    <mergeCell ref="E22:F22"/>
    <mergeCell ref="G22:I22"/>
    <mergeCell ref="J22:K22"/>
    <mergeCell ref="M22:N22"/>
    <mergeCell ref="I6:W6"/>
    <mergeCell ref="G8:V8"/>
    <mergeCell ref="E21:F21"/>
    <mergeCell ref="AB10:AG10"/>
    <mergeCell ref="E14:F14"/>
    <mergeCell ref="W8:X8"/>
    <mergeCell ref="C15:D15"/>
    <mergeCell ref="E15:F15"/>
    <mergeCell ref="G15:K15"/>
    <mergeCell ref="V10:W10"/>
    <mergeCell ref="Y8:AG8"/>
    <mergeCell ref="M20:N21"/>
    <mergeCell ref="C25:D25"/>
    <mergeCell ref="E25:F25"/>
    <mergeCell ref="G25:I25"/>
    <mergeCell ref="J25:K25"/>
    <mergeCell ref="M25:N25"/>
    <mergeCell ref="E17:F17"/>
    <mergeCell ref="G17:J17"/>
    <mergeCell ref="K17:L17"/>
    <mergeCell ref="C21:D21"/>
    <mergeCell ref="C20:F20"/>
    <mergeCell ref="G20:I21"/>
    <mergeCell ref="J20:K21"/>
    <mergeCell ref="L20:L21"/>
    <mergeCell ref="E32:F32"/>
    <mergeCell ref="G32:I32"/>
    <mergeCell ref="J32:K32"/>
    <mergeCell ref="M32:N32"/>
    <mergeCell ref="C33:D33"/>
    <mergeCell ref="E33:F33"/>
    <mergeCell ref="G33:I33"/>
    <mergeCell ref="J33:K33"/>
    <mergeCell ref="M33:N33"/>
    <mergeCell ref="C34:D34"/>
    <mergeCell ref="E34:F34"/>
    <mergeCell ref="G34:I34"/>
    <mergeCell ref="J34:K34"/>
    <mergeCell ref="M34:N34"/>
    <mergeCell ref="J36:K36"/>
    <mergeCell ref="M36:N36"/>
    <mergeCell ref="C37:D37"/>
    <mergeCell ref="E37:F37"/>
    <mergeCell ref="G37:I37"/>
    <mergeCell ref="J37:K37"/>
    <mergeCell ref="M37:N37"/>
    <mergeCell ref="C35:D35"/>
    <mergeCell ref="E35:F35"/>
    <mergeCell ref="G35:I35"/>
    <mergeCell ref="J35:K35"/>
    <mergeCell ref="M35:N35"/>
    <mergeCell ref="C36:D36"/>
    <mergeCell ref="E36:F36"/>
    <mergeCell ref="G36:I36"/>
    <mergeCell ref="C40:D40"/>
    <mergeCell ref="E40:F40"/>
    <mergeCell ref="G40:I40"/>
    <mergeCell ref="J40:K40"/>
    <mergeCell ref="C41:D41"/>
    <mergeCell ref="E41:F41"/>
    <mergeCell ref="O42:S42"/>
    <mergeCell ref="O43:S43"/>
    <mergeCell ref="C48:L48"/>
    <mergeCell ref="M48:N48"/>
    <mergeCell ref="C46:D46"/>
    <mergeCell ref="E46:F46"/>
    <mergeCell ref="G46:I46"/>
    <mergeCell ref="J46:K46"/>
    <mergeCell ref="J43:K43"/>
    <mergeCell ref="M43:N43"/>
    <mergeCell ref="E44:F44"/>
    <mergeCell ref="G44:I44"/>
    <mergeCell ref="J44:K44"/>
    <mergeCell ref="M44:N44"/>
    <mergeCell ref="G41:I41"/>
    <mergeCell ref="J41:K41"/>
    <mergeCell ref="M41:N41"/>
    <mergeCell ref="J42:K42"/>
    <mergeCell ref="C42:D42"/>
    <mergeCell ref="E42:F42"/>
    <mergeCell ref="G42:I42"/>
    <mergeCell ref="B51:D51"/>
    <mergeCell ref="B54:AG54"/>
    <mergeCell ref="M46:N46"/>
    <mergeCell ref="C49:L49"/>
    <mergeCell ref="M49:N49"/>
    <mergeCell ref="M42:N42"/>
    <mergeCell ref="E43:F43"/>
    <mergeCell ref="G43:I43"/>
    <mergeCell ref="B55:AG55"/>
    <mergeCell ref="J59:U60"/>
    <mergeCell ref="W59:AF60"/>
    <mergeCell ref="J61:U61"/>
    <mergeCell ref="W61:AF61"/>
    <mergeCell ref="C45:D45"/>
    <mergeCell ref="G45:I45"/>
    <mergeCell ref="J45:K45"/>
    <mergeCell ref="M45:N45"/>
    <mergeCell ref="E51:AG51"/>
    <mergeCell ref="B52:AG52"/>
    <mergeCell ref="B57:AG57"/>
    <mergeCell ref="D68:Y69"/>
    <mergeCell ref="Z68:AG68"/>
    <mergeCell ref="Z69:AG69"/>
    <mergeCell ref="B66:C69"/>
    <mergeCell ref="D66:Y67"/>
    <mergeCell ref="L63:Y63"/>
    <mergeCell ref="Z66:AG67"/>
    <mergeCell ref="B80:J80"/>
    <mergeCell ref="K80:P80"/>
    <mergeCell ref="Q80:V80"/>
    <mergeCell ref="W80:Y80"/>
    <mergeCell ref="Z80:AG80"/>
    <mergeCell ref="B78:J78"/>
    <mergeCell ref="K78:P78"/>
    <mergeCell ref="Q78:V78"/>
    <mergeCell ref="W78:Y78"/>
    <mergeCell ref="Z78:AG78"/>
    <mergeCell ref="B79:J79"/>
    <mergeCell ref="K79:P79"/>
    <mergeCell ref="Q79:V79"/>
    <mergeCell ref="W79:Y79"/>
    <mergeCell ref="Z79:AG79"/>
    <mergeCell ref="Q75:V76"/>
    <mergeCell ref="B75:J76"/>
    <mergeCell ref="B81:J81"/>
    <mergeCell ref="K81:P81"/>
    <mergeCell ref="Q81:V81"/>
    <mergeCell ref="W81:Y81"/>
    <mergeCell ref="Z81:AG81"/>
    <mergeCell ref="B82:J82"/>
    <mergeCell ref="K82:P82"/>
    <mergeCell ref="Q82:V82"/>
    <mergeCell ref="W82:Y82"/>
    <mergeCell ref="Z82:AG82"/>
    <mergeCell ref="B83:J83"/>
    <mergeCell ref="K83:P83"/>
    <mergeCell ref="Q83:V83"/>
    <mergeCell ref="W83:Y83"/>
    <mergeCell ref="Z83:AG83"/>
    <mergeCell ref="B84:J84"/>
    <mergeCell ref="K84:P84"/>
    <mergeCell ref="Q84:V84"/>
    <mergeCell ref="W84:Y84"/>
    <mergeCell ref="Z84:AG84"/>
    <mergeCell ref="B85:J85"/>
    <mergeCell ref="K85:P85"/>
    <mergeCell ref="Q85:V85"/>
    <mergeCell ref="W85:Y85"/>
    <mergeCell ref="Z85:AG85"/>
    <mergeCell ref="B86:J86"/>
    <mergeCell ref="K86:P86"/>
    <mergeCell ref="Q86:V86"/>
    <mergeCell ref="W86:Y86"/>
    <mergeCell ref="Z86:AG86"/>
    <mergeCell ref="B87:J87"/>
    <mergeCell ref="K87:P87"/>
    <mergeCell ref="Q87:V87"/>
    <mergeCell ref="W87:Y87"/>
    <mergeCell ref="Z87:AG87"/>
    <mergeCell ref="B88:J88"/>
    <mergeCell ref="K88:P88"/>
    <mergeCell ref="Q88:V88"/>
    <mergeCell ref="W88:Y88"/>
    <mergeCell ref="Z88:AG88"/>
    <mergeCell ref="Q91:V91"/>
    <mergeCell ref="W91:Y91"/>
    <mergeCell ref="Z91:AG91"/>
    <mergeCell ref="B90:J90"/>
    <mergeCell ref="K90:P90"/>
    <mergeCell ref="W101:AG101"/>
    <mergeCell ref="B97:V97"/>
    <mergeCell ref="Q92:V92"/>
    <mergeCell ref="W92:Y92"/>
    <mergeCell ref="Z92:AG92"/>
    <mergeCell ref="W95:Y95"/>
    <mergeCell ref="Z95:AG95"/>
    <mergeCell ref="B93:J93"/>
    <mergeCell ref="K93:P93"/>
    <mergeCell ref="Q93:V93"/>
    <mergeCell ref="W93:Y93"/>
    <mergeCell ref="Z93:AG93"/>
    <mergeCell ref="B94:J94"/>
    <mergeCell ref="K94:P94"/>
    <mergeCell ref="B89:J89"/>
    <mergeCell ref="K89:P89"/>
    <mergeCell ref="Q89:V89"/>
    <mergeCell ref="W89:Y89"/>
    <mergeCell ref="Z89:AG89"/>
    <mergeCell ref="W99:AG99"/>
    <mergeCell ref="B99:V99"/>
    <mergeCell ref="B100:V100"/>
    <mergeCell ref="B101:V101"/>
    <mergeCell ref="Q90:V90"/>
    <mergeCell ref="W90:Y90"/>
    <mergeCell ref="Z90:AG90"/>
    <mergeCell ref="B92:J92"/>
    <mergeCell ref="K92:P92"/>
    <mergeCell ref="B96:J96"/>
    <mergeCell ref="B95:J95"/>
    <mergeCell ref="K95:P95"/>
    <mergeCell ref="W100:AG100"/>
    <mergeCell ref="Q94:V94"/>
    <mergeCell ref="W94:Y94"/>
    <mergeCell ref="Z94:AG94"/>
    <mergeCell ref="B91:J91"/>
    <mergeCell ref="K91:P91"/>
    <mergeCell ref="Q95:V95"/>
  </mergeCells>
  <printOptions horizontalCentered="1" verticalCentered="1"/>
  <pageMargins left="0" right="0" top="0" bottom="0" header="0" footer="0"/>
  <pageSetup scale="81" orientation="landscape" horizontalDpi="4294967295" verticalDpi="4294967295" r:id="rId1"/>
  <headerFooter alignWithMargins="0"/>
  <rowBreaks count="1" manualBreakCount="1">
    <brk id="63" max="3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B1:J204"/>
  <sheetViews>
    <sheetView workbookViewId="0">
      <selection activeCell="L49" sqref="L49"/>
    </sheetView>
  </sheetViews>
  <sheetFormatPr baseColWidth="10" defaultColWidth="8.42578125" defaultRowHeight="12.75" x14ac:dyDescent="0.2"/>
  <cols>
    <col min="1" max="1" width="3.42578125" customWidth="1"/>
    <col min="2" max="2" width="1.7109375" customWidth="1"/>
    <col min="3" max="7" width="8.140625" customWidth="1"/>
    <col min="8" max="8" width="6.5703125" customWidth="1"/>
    <col min="9" max="9" width="20.5703125" customWidth="1"/>
    <col min="10" max="10" width="3.42578125" customWidth="1"/>
  </cols>
  <sheetData>
    <row r="1" spans="2:10" s="1" customFormat="1" x14ac:dyDescent="0.2"/>
    <row r="2" spans="2:10" s="1" customFormat="1" x14ac:dyDescent="0.2">
      <c r="B2" s="8"/>
      <c r="C2" s="9"/>
      <c r="D2" s="9"/>
      <c r="E2" s="9"/>
      <c r="F2" s="9"/>
      <c r="G2" s="9"/>
      <c r="H2" s="9"/>
      <c r="I2" s="9"/>
      <c r="J2" s="10"/>
    </row>
    <row r="3" spans="2:10" s="1" customFormat="1" x14ac:dyDescent="0.2">
      <c r="B3" s="11"/>
      <c r="C3" s="12" t="s">
        <v>6</v>
      </c>
      <c r="J3" s="13"/>
    </row>
    <row r="4" spans="2:10" s="1" customFormat="1" x14ac:dyDescent="0.2">
      <c r="B4" s="11"/>
      <c r="C4" s="14" t="s">
        <v>7</v>
      </c>
      <c r="J4" s="13"/>
    </row>
    <row r="5" spans="2:10" s="1" customFormat="1" x14ac:dyDescent="0.2">
      <c r="B5" s="11"/>
      <c r="C5" s="15"/>
      <c r="D5" s="15"/>
      <c r="E5" s="15"/>
      <c r="F5" s="15"/>
      <c r="G5" s="15"/>
      <c r="H5" s="15"/>
      <c r="I5" s="15"/>
      <c r="J5" s="13"/>
    </row>
    <row r="6" spans="2:10" s="1" customFormat="1" x14ac:dyDescent="0.2">
      <c r="B6" s="11"/>
      <c r="J6" s="13"/>
    </row>
    <row r="7" spans="2:10" s="1" customFormat="1" x14ac:dyDescent="0.2">
      <c r="B7" s="11"/>
      <c r="J7" s="13"/>
    </row>
    <row r="8" spans="2:10" s="1" customFormat="1" x14ac:dyDescent="0.2">
      <c r="B8" s="11"/>
      <c r="C8" s="16" t="s">
        <v>8</v>
      </c>
      <c r="E8" s="16" t="s">
        <v>9</v>
      </c>
      <c r="G8" s="16" t="s">
        <v>10</v>
      </c>
      <c r="H8" s="4"/>
      <c r="I8" s="16" t="s">
        <v>11</v>
      </c>
      <c r="J8" s="13"/>
    </row>
    <row r="9" spans="2:10" s="1" customFormat="1" x14ac:dyDescent="0.2">
      <c r="B9" s="11"/>
      <c r="C9" s="17" t="e">
        <f>#REF!</f>
        <v>#REF!</v>
      </c>
      <c r="E9" s="17" t="e">
        <f>#REF!</f>
        <v>#REF!</v>
      </c>
      <c r="G9" s="18" t="e">
        <f t="shared" ref="G9:G40" si="0">100-C9-E9</f>
        <v>#REF!</v>
      </c>
      <c r="H9" s="19"/>
      <c r="I9" s="20" t="e">
        <f>'Prog textura 2'!D2</f>
        <v>#REF!</v>
      </c>
      <c r="J9" s="13"/>
    </row>
    <row r="10" spans="2:10" s="1" customFormat="1" x14ac:dyDescent="0.2">
      <c r="B10" s="11"/>
      <c r="C10" s="17" t="e">
        <f>#REF!</f>
        <v>#REF!</v>
      </c>
      <c r="E10" s="17" t="e">
        <f>#REF!</f>
        <v>#REF!</v>
      </c>
      <c r="G10" s="18" t="e">
        <f t="shared" si="0"/>
        <v>#REF!</v>
      </c>
      <c r="I10" s="20" t="e">
        <f>'Prog textura 2'!D3</f>
        <v>#REF!</v>
      </c>
      <c r="J10" s="13"/>
    </row>
    <row r="11" spans="2:10" s="1" customFormat="1" x14ac:dyDescent="0.2">
      <c r="B11" s="11"/>
      <c r="C11" s="17" t="e">
        <f>#REF!</f>
        <v>#REF!</v>
      </c>
      <c r="E11" s="17" t="e">
        <f>#REF!</f>
        <v>#REF!</v>
      </c>
      <c r="G11" s="18" t="e">
        <f t="shared" si="0"/>
        <v>#REF!</v>
      </c>
      <c r="I11" s="20" t="e">
        <f>'Prog textura 2'!D4</f>
        <v>#REF!</v>
      </c>
      <c r="J11" s="13"/>
    </row>
    <row r="12" spans="2:10" s="1" customFormat="1" x14ac:dyDescent="0.2">
      <c r="B12" s="11"/>
      <c r="C12" s="17" t="e">
        <f>#REF!</f>
        <v>#REF!</v>
      </c>
      <c r="E12" s="17" t="e">
        <f>#REF!</f>
        <v>#REF!</v>
      </c>
      <c r="G12" s="18" t="e">
        <f t="shared" si="0"/>
        <v>#REF!</v>
      </c>
      <c r="I12" s="20" t="e">
        <f>'Prog textura 2'!D5</f>
        <v>#REF!</v>
      </c>
      <c r="J12" s="13"/>
    </row>
    <row r="13" spans="2:10" s="1" customFormat="1" x14ac:dyDescent="0.2">
      <c r="B13" s="11"/>
      <c r="C13" s="17" t="e">
        <f>#REF!</f>
        <v>#REF!</v>
      </c>
      <c r="E13" s="17" t="e">
        <f>#REF!</f>
        <v>#REF!</v>
      </c>
      <c r="G13" s="18" t="e">
        <f t="shared" si="0"/>
        <v>#REF!</v>
      </c>
      <c r="I13" s="20" t="e">
        <f>'Prog textura 2'!D6</f>
        <v>#REF!</v>
      </c>
      <c r="J13" s="13"/>
    </row>
    <row r="14" spans="2:10" s="1" customFormat="1" x14ac:dyDescent="0.2">
      <c r="B14" s="11"/>
      <c r="C14" s="17" t="e">
        <f>#REF!</f>
        <v>#REF!</v>
      </c>
      <c r="E14" s="17" t="e">
        <f>#REF!</f>
        <v>#REF!</v>
      </c>
      <c r="G14" s="18" t="e">
        <f t="shared" si="0"/>
        <v>#REF!</v>
      </c>
      <c r="I14" s="20" t="e">
        <f>'Prog textura 2'!D7</f>
        <v>#REF!</v>
      </c>
      <c r="J14" s="13"/>
    </row>
    <row r="15" spans="2:10" s="1" customFormat="1" x14ac:dyDescent="0.2">
      <c r="B15" s="11"/>
      <c r="C15" s="17" t="e">
        <f>#REF!</f>
        <v>#REF!</v>
      </c>
      <c r="E15" s="17" t="e">
        <f>#REF!</f>
        <v>#REF!</v>
      </c>
      <c r="G15" s="18" t="e">
        <f t="shared" si="0"/>
        <v>#REF!</v>
      </c>
      <c r="I15" s="20" t="e">
        <f>'Prog textura 2'!D8</f>
        <v>#REF!</v>
      </c>
      <c r="J15" s="13"/>
    </row>
    <row r="16" spans="2:10" s="1" customFormat="1" x14ac:dyDescent="0.2">
      <c r="B16" s="11"/>
      <c r="C16" s="17" t="e">
        <f>#REF!</f>
        <v>#REF!</v>
      </c>
      <c r="E16" s="17" t="e">
        <f>#REF!</f>
        <v>#REF!</v>
      </c>
      <c r="G16" s="18" t="e">
        <f t="shared" si="0"/>
        <v>#REF!</v>
      </c>
      <c r="I16" s="20" t="e">
        <f>'Prog textura 2'!D9</f>
        <v>#REF!</v>
      </c>
      <c r="J16" s="13"/>
    </row>
    <row r="17" spans="2:10" s="1" customFormat="1" x14ac:dyDescent="0.2">
      <c r="B17" s="11"/>
      <c r="C17" s="17" t="e">
        <f>#REF!</f>
        <v>#REF!</v>
      </c>
      <c r="E17" s="17" t="e">
        <f>#REF!</f>
        <v>#REF!</v>
      </c>
      <c r="G17" s="18" t="e">
        <f t="shared" si="0"/>
        <v>#REF!</v>
      </c>
      <c r="I17" s="20" t="e">
        <f>'Prog textura 2'!D10</f>
        <v>#REF!</v>
      </c>
      <c r="J17" s="13"/>
    </row>
    <row r="18" spans="2:10" s="1" customFormat="1" x14ac:dyDescent="0.2">
      <c r="B18" s="11"/>
      <c r="C18" s="17" t="e">
        <f>#REF!</f>
        <v>#REF!</v>
      </c>
      <c r="E18" s="17" t="e">
        <f>#REF!</f>
        <v>#REF!</v>
      </c>
      <c r="G18" s="18" t="e">
        <f t="shared" si="0"/>
        <v>#REF!</v>
      </c>
      <c r="I18" s="20" t="e">
        <f>'Prog textura 2'!D11</f>
        <v>#REF!</v>
      </c>
      <c r="J18" s="13"/>
    </row>
    <row r="19" spans="2:10" s="1" customFormat="1" x14ac:dyDescent="0.2">
      <c r="B19" s="11"/>
      <c r="C19" s="17" t="e">
        <f>#REF!</f>
        <v>#REF!</v>
      </c>
      <c r="E19" s="17" t="e">
        <f>#REF!</f>
        <v>#REF!</v>
      </c>
      <c r="G19" s="18" t="e">
        <f t="shared" si="0"/>
        <v>#REF!</v>
      </c>
      <c r="I19" s="20" t="e">
        <f>'Prog textura 2'!D12</f>
        <v>#REF!</v>
      </c>
      <c r="J19" s="13"/>
    </row>
    <row r="20" spans="2:10" s="1" customFormat="1" x14ac:dyDescent="0.2">
      <c r="B20" s="11"/>
      <c r="C20" s="17" t="e">
        <f>#REF!</f>
        <v>#REF!</v>
      </c>
      <c r="E20" s="17" t="e">
        <f>#REF!</f>
        <v>#REF!</v>
      </c>
      <c r="G20" s="18" t="e">
        <f t="shared" si="0"/>
        <v>#REF!</v>
      </c>
      <c r="I20" s="20" t="e">
        <f>'Prog textura 2'!D13</f>
        <v>#REF!</v>
      </c>
      <c r="J20" s="13"/>
    </row>
    <row r="21" spans="2:10" s="1" customFormat="1" x14ac:dyDescent="0.2">
      <c r="B21" s="11"/>
      <c r="C21" s="17" t="e">
        <f>#REF!</f>
        <v>#REF!</v>
      </c>
      <c r="E21" s="17" t="e">
        <f>#REF!</f>
        <v>#REF!</v>
      </c>
      <c r="G21" s="18" t="e">
        <f t="shared" si="0"/>
        <v>#REF!</v>
      </c>
      <c r="I21" s="20" t="e">
        <f>'Prog textura 2'!D14</f>
        <v>#REF!</v>
      </c>
      <c r="J21" s="13"/>
    </row>
    <row r="22" spans="2:10" s="1" customFormat="1" x14ac:dyDescent="0.2">
      <c r="B22" s="11"/>
      <c r="C22" s="17" t="e">
        <f>#REF!</f>
        <v>#REF!</v>
      </c>
      <c r="E22" s="17" t="e">
        <f>#REF!</f>
        <v>#REF!</v>
      </c>
      <c r="G22" s="18" t="e">
        <f t="shared" si="0"/>
        <v>#REF!</v>
      </c>
      <c r="I22" s="20" t="e">
        <f>'Prog textura 2'!D15</f>
        <v>#REF!</v>
      </c>
      <c r="J22" s="13"/>
    </row>
    <row r="23" spans="2:10" s="1" customFormat="1" x14ac:dyDescent="0.2">
      <c r="B23" s="11"/>
      <c r="C23" s="17" t="e">
        <f>#REF!</f>
        <v>#REF!</v>
      </c>
      <c r="E23" s="17" t="e">
        <f>#REF!</f>
        <v>#REF!</v>
      </c>
      <c r="G23" s="18" t="e">
        <f t="shared" si="0"/>
        <v>#REF!</v>
      </c>
      <c r="I23" s="20" t="e">
        <f>'Prog textura 2'!D16</f>
        <v>#REF!</v>
      </c>
      <c r="J23" s="13"/>
    </row>
    <row r="24" spans="2:10" s="1" customFormat="1" x14ac:dyDescent="0.2">
      <c r="B24" s="11"/>
      <c r="C24" s="17" t="e">
        <f>#REF!</f>
        <v>#REF!</v>
      </c>
      <c r="E24" s="17" t="e">
        <f>#REF!</f>
        <v>#REF!</v>
      </c>
      <c r="G24" s="18" t="e">
        <f t="shared" si="0"/>
        <v>#REF!</v>
      </c>
      <c r="I24" s="20" t="e">
        <f>'Prog textura 2'!D17</f>
        <v>#REF!</v>
      </c>
      <c r="J24" s="13"/>
    </row>
    <row r="25" spans="2:10" s="1" customFormat="1" x14ac:dyDescent="0.2">
      <c r="B25" s="11"/>
      <c r="C25" s="17" t="e">
        <f>#REF!</f>
        <v>#REF!</v>
      </c>
      <c r="E25" s="17" t="e">
        <f>#REF!</f>
        <v>#REF!</v>
      </c>
      <c r="G25" s="18" t="e">
        <f t="shared" si="0"/>
        <v>#REF!</v>
      </c>
      <c r="I25" s="20" t="e">
        <f>'Prog textura 2'!D18</f>
        <v>#REF!</v>
      </c>
      <c r="J25" s="13"/>
    </row>
    <row r="26" spans="2:10" s="1" customFormat="1" x14ac:dyDescent="0.2">
      <c r="B26" s="11"/>
      <c r="C26" s="17" t="e">
        <f>#REF!</f>
        <v>#REF!</v>
      </c>
      <c r="E26" s="17" t="e">
        <f>#REF!</f>
        <v>#REF!</v>
      </c>
      <c r="G26" s="18" t="e">
        <f t="shared" si="0"/>
        <v>#REF!</v>
      </c>
      <c r="I26" s="20" t="e">
        <f>'Prog textura 2'!D19</f>
        <v>#REF!</v>
      </c>
      <c r="J26" s="13"/>
    </row>
    <row r="27" spans="2:10" s="1" customFormat="1" x14ac:dyDescent="0.2">
      <c r="B27" s="11"/>
      <c r="C27" s="17" t="e">
        <f>#REF!</f>
        <v>#REF!</v>
      </c>
      <c r="E27" s="17" t="e">
        <f>#REF!</f>
        <v>#REF!</v>
      </c>
      <c r="G27" s="18" t="e">
        <f t="shared" si="0"/>
        <v>#REF!</v>
      </c>
      <c r="I27" s="20" t="e">
        <f>'Prog textura 2'!D20</f>
        <v>#REF!</v>
      </c>
      <c r="J27" s="13"/>
    </row>
    <row r="28" spans="2:10" s="1" customFormat="1" x14ac:dyDescent="0.2">
      <c r="B28" s="11"/>
      <c r="C28" s="17" t="e">
        <f>#REF!</f>
        <v>#REF!</v>
      </c>
      <c r="E28" s="17" t="e">
        <f>#REF!</f>
        <v>#REF!</v>
      </c>
      <c r="G28" s="18" t="e">
        <f t="shared" si="0"/>
        <v>#REF!</v>
      </c>
      <c r="I28" s="20" t="e">
        <f>'Prog textura 2'!D21</f>
        <v>#REF!</v>
      </c>
      <c r="J28" s="13"/>
    </row>
    <row r="29" spans="2:10" s="1" customFormat="1" x14ac:dyDescent="0.2">
      <c r="B29" s="11"/>
      <c r="C29" s="17" t="e">
        <f>#REF!</f>
        <v>#REF!</v>
      </c>
      <c r="E29" s="17" t="e">
        <f>#REF!</f>
        <v>#REF!</v>
      </c>
      <c r="G29" s="18" t="e">
        <f t="shared" si="0"/>
        <v>#REF!</v>
      </c>
      <c r="I29" s="20" t="e">
        <f>'Prog textura 2'!D22</f>
        <v>#REF!</v>
      </c>
      <c r="J29" s="13"/>
    </row>
    <row r="30" spans="2:10" s="1" customFormat="1" x14ac:dyDescent="0.2">
      <c r="B30" s="11"/>
      <c r="C30" s="17" t="e">
        <f>#REF!</f>
        <v>#REF!</v>
      </c>
      <c r="E30" s="17" t="e">
        <f>#REF!</f>
        <v>#REF!</v>
      </c>
      <c r="G30" s="18" t="e">
        <f t="shared" si="0"/>
        <v>#REF!</v>
      </c>
      <c r="I30" s="20" t="e">
        <f>'Prog textura 2'!D23</f>
        <v>#REF!</v>
      </c>
      <c r="J30" s="13"/>
    </row>
    <row r="31" spans="2:10" s="1" customFormat="1" x14ac:dyDescent="0.2">
      <c r="B31" s="11"/>
      <c r="C31" s="17" t="e">
        <f>#REF!</f>
        <v>#REF!</v>
      </c>
      <c r="E31" s="17" t="e">
        <f>#REF!</f>
        <v>#REF!</v>
      </c>
      <c r="G31" s="18" t="e">
        <f t="shared" si="0"/>
        <v>#REF!</v>
      </c>
      <c r="I31" s="20" t="e">
        <f>'Prog textura 2'!D24</f>
        <v>#REF!</v>
      </c>
      <c r="J31" s="13"/>
    </row>
    <row r="32" spans="2:10" s="1" customFormat="1" x14ac:dyDescent="0.2">
      <c r="B32" s="11"/>
      <c r="C32" s="17" t="e">
        <f>#REF!</f>
        <v>#REF!</v>
      </c>
      <c r="E32" s="17" t="e">
        <f>#REF!</f>
        <v>#REF!</v>
      </c>
      <c r="G32" s="18" t="e">
        <f t="shared" si="0"/>
        <v>#REF!</v>
      </c>
      <c r="I32" s="20" t="e">
        <f>'Prog textura 2'!D25</f>
        <v>#REF!</v>
      </c>
      <c r="J32" s="13"/>
    </row>
    <row r="33" spans="2:10" s="1" customFormat="1" x14ac:dyDescent="0.2">
      <c r="B33" s="11"/>
      <c r="C33" s="17" t="e">
        <f>#REF!</f>
        <v>#REF!</v>
      </c>
      <c r="E33" s="17" t="e">
        <f>#REF!</f>
        <v>#REF!</v>
      </c>
      <c r="G33" s="18" t="e">
        <f t="shared" si="0"/>
        <v>#REF!</v>
      </c>
      <c r="I33" s="20" t="e">
        <f>'Prog textura 2'!D26</f>
        <v>#REF!</v>
      </c>
      <c r="J33" s="13"/>
    </row>
    <row r="34" spans="2:10" s="1" customFormat="1" x14ac:dyDescent="0.2">
      <c r="B34" s="11"/>
      <c r="C34" s="17" t="e">
        <f>#REF!</f>
        <v>#REF!</v>
      </c>
      <c r="E34" s="17" t="e">
        <f>#REF!</f>
        <v>#REF!</v>
      </c>
      <c r="G34" s="18" t="e">
        <f t="shared" si="0"/>
        <v>#REF!</v>
      </c>
      <c r="I34" s="20" t="e">
        <f>'Prog textura 2'!D27</f>
        <v>#REF!</v>
      </c>
      <c r="J34" s="13"/>
    </row>
    <row r="35" spans="2:10" s="1" customFormat="1" x14ac:dyDescent="0.2">
      <c r="B35" s="11"/>
      <c r="C35" s="17" t="e">
        <f>#REF!</f>
        <v>#REF!</v>
      </c>
      <c r="E35" s="17" t="e">
        <f>#REF!</f>
        <v>#REF!</v>
      </c>
      <c r="G35" s="18" t="e">
        <f t="shared" si="0"/>
        <v>#REF!</v>
      </c>
      <c r="I35" s="20" t="e">
        <f>'Prog textura 2'!D28</f>
        <v>#REF!</v>
      </c>
      <c r="J35" s="13"/>
    </row>
    <row r="36" spans="2:10" s="1" customFormat="1" x14ac:dyDescent="0.2">
      <c r="B36" s="11"/>
      <c r="C36" s="17" t="e">
        <f>#REF!</f>
        <v>#REF!</v>
      </c>
      <c r="E36" s="17" t="e">
        <f>#REF!</f>
        <v>#REF!</v>
      </c>
      <c r="G36" s="18" t="e">
        <f t="shared" si="0"/>
        <v>#REF!</v>
      </c>
      <c r="I36" s="20" t="e">
        <f>'Prog textura 2'!D29</f>
        <v>#REF!</v>
      </c>
      <c r="J36" s="13"/>
    </row>
    <row r="37" spans="2:10" s="1" customFormat="1" x14ac:dyDescent="0.2">
      <c r="B37" s="11"/>
      <c r="C37" s="17" t="e">
        <f>#REF!</f>
        <v>#REF!</v>
      </c>
      <c r="E37" s="17" t="e">
        <f>#REF!</f>
        <v>#REF!</v>
      </c>
      <c r="G37" s="18" t="e">
        <f t="shared" si="0"/>
        <v>#REF!</v>
      </c>
      <c r="I37" s="20" t="e">
        <f>'Prog textura 2'!D30</f>
        <v>#REF!</v>
      </c>
      <c r="J37" s="13"/>
    </row>
    <row r="38" spans="2:10" s="1" customFormat="1" x14ac:dyDescent="0.2">
      <c r="B38" s="11"/>
      <c r="C38" s="17" t="e">
        <f>#REF!</f>
        <v>#REF!</v>
      </c>
      <c r="E38" s="17" t="e">
        <f>#REF!</f>
        <v>#REF!</v>
      </c>
      <c r="G38" s="18" t="e">
        <f t="shared" si="0"/>
        <v>#REF!</v>
      </c>
      <c r="I38" s="20" t="e">
        <f>'Prog textura 2'!D31</f>
        <v>#REF!</v>
      </c>
      <c r="J38" s="13"/>
    </row>
    <row r="39" spans="2:10" s="1" customFormat="1" x14ac:dyDescent="0.2">
      <c r="B39" s="11"/>
      <c r="C39" s="17" t="e">
        <f>#REF!</f>
        <v>#REF!</v>
      </c>
      <c r="E39" s="17" t="e">
        <f>#REF!</f>
        <v>#REF!</v>
      </c>
      <c r="G39" s="18" t="e">
        <f t="shared" si="0"/>
        <v>#REF!</v>
      </c>
      <c r="I39" s="20" t="e">
        <f>'Prog textura 2'!D32</f>
        <v>#REF!</v>
      </c>
      <c r="J39" s="13"/>
    </row>
    <row r="40" spans="2:10" s="1" customFormat="1" x14ac:dyDescent="0.2">
      <c r="B40" s="11"/>
      <c r="C40" s="17" t="e">
        <f>#REF!</f>
        <v>#REF!</v>
      </c>
      <c r="E40" s="17" t="e">
        <f>#REF!</f>
        <v>#REF!</v>
      </c>
      <c r="G40" s="18" t="e">
        <f t="shared" si="0"/>
        <v>#REF!</v>
      </c>
      <c r="I40" s="20" t="e">
        <f>'Prog textura 2'!D33</f>
        <v>#REF!</v>
      </c>
      <c r="J40" s="13"/>
    </row>
    <row r="41" spans="2:10" s="1" customFormat="1" x14ac:dyDescent="0.2">
      <c r="B41" s="11"/>
      <c r="C41" s="17" t="e">
        <f>#REF!</f>
        <v>#REF!</v>
      </c>
      <c r="E41" s="17" t="e">
        <f>#REF!</f>
        <v>#REF!</v>
      </c>
      <c r="G41" s="18" t="e">
        <f t="shared" ref="G41:G66" si="1">100-C41-E41</f>
        <v>#REF!</v>
      </c>
      <c r="I41" s="20" t="e">
        <f>'Prog textura 2'!D34</f>
        <v>#REF!</v>
      </c>
      <c r="J41" s="13"/>
    </row>
    <row r="42" spans="2:10" s="1" customFormat="1" x14ac:dyDescent="0.2">
      <c r="B42" s="11"/>
      <c r="C42" s="17" t="e">
        <f>#REF!</f>
        <v>#REF!</v>
      </c>
      <c r="E42" s="17" t="e">
        <f>#REF!</f>
        <v>#REF!</v>
      </c>
      <c r="G42" s="18" t="e">
        <f t="shared" si="1"/>
        <v>#REF!</v>
      </c>
      <c r="I42" s="20" t="e">
        <f>'Prog textura 2'!D35</f>
        <v>#REF!</v>
      </c>
      <c r="J42" s="13"/>
    </row>
    <row r="43" spans="2:10" s="1" customFormat="1" x14ac:dyDescent="0.2">
      <c r="B43" s="11"/>
      <c r="C43" s="17" t="e">
        <f>#REF!</f>
        <v>#REF!</v>
      </c>
      <c r="E43" s="17" t="e">
        <f>#REF!</f>
        <v>#REF!</v>
      </c>
      <c r="G43" s="18" t="e">
        <f t="shared" si="1"/>
        <v>#REF!</v>
      </c>
      <c r="I43" s="20" t="e">
        <f>'Prog textura 2'!D36</f>
        <v>#REF!</v>
      </c>
      <c r="J43" s="13"/>
    </row>
    <row r="44" spans="2:10" s="1" customFormat="1" x14ac:dyDescent="0.2">
      <c r="B44" s="11"/>
      <c r="C44" s="17" t="e">
        <f>#REF!</f>
        <v>#REF!</v>
      </c>
      <c r="E44" s="17" t="e">
        <f>#REF!</f>
        <v>#REF!</v>
      </c>
      <c r="G44" s="18" t="e">
        <f t="shared" si="1"/>
        <v>#REF!</v>
      </c>
      <c r="I44" s="20" t="e">
        <f>'Prog textura 2'!D37</f>
        <v>#REF!</v>
      </c>
      <c r="J44" s="13"/>
    </row>
    <row r="45" spans="2:10" s="1" customFormat="1" x14ac:dyDescent="0.2">
      <c r="B45" s="11"/>
      <c r="C45" s="17" t="e">
        <f>#REF!</f>
        <v>#REF!</v>
      </c>
      <c r="E45" s="17" t="e">
        <f>#REF!</f>
        <v>#REF!</v>
      </c>
      <c r="G45" s="18" t="e">
        <f t="shared" si="1"/>
        <v>#REF!</v>
      </c>
      <c r="I45" s="20" t="e">
        <f>'Prog textura 2'!D38</f>
        <v>#REF!</v>
      </c>
      <c r="J45" s="13"/>
    </row>
    <row r="46" spans="2:10" s="1" customFormat="1" x14ac:dyDescent="0.2">
      <c r="B46" s="11"/>
      <c r="C46" s="17" t="e">
        <f>#REF!</f>
        <v>#REF!</v>
      </c>
      <c r="E46" s="17" t="e">
        <f>#REF!</f>
        <v>#REF!</v>
      </c>
      <c r="G46" s="18" t="e">
        <f t="shared" si="1"/>
        <v>#REF!</v>
      </c>
      <c r="I46" s="20" t="e">
        <f>'Prog textura 2'!D39</f>
        <v>#REF!</v>
      </c>
      <c r="J46" s="13"/>
    </row>
    <row r="47" spans="2:10" s="1" customFormat="1" x14ac:dyDescent="0.2">
      <c r="B47" s="11"/>
      <c r="C47" s="17" t="e">
        <f>#REF!</f>
        <v>#REF!</v>
      </c>
      <c r="E47" s="17" t="e">
        <f>#REF!</f>
        <v>#REF!</v>
      </c>
      <c r="G47" s="18" t="e">
        <f t="shared" si="1"/>
        <v>#REF!</v>
      </c>
      <c r="I47" s="20" t="e">
        <f>'Prog textura 2'!D40</f>
        <v>#REF!</v>
      </c>
      <c r="J47" s="13"/>
    </row>
    <row r="48" spans="2:10" s="1" customFormat="1" x14ac:dyDescent="0.2">
      <c r="B48" s="11"/>
      <c r="C48" s="17" t="e">
        <f>#REF!</f>
        <v>#REF!</v>
      </c>
      <c r="E48" s="17" t="e">
        <f>#REF!</f>
        <v>#REF!</v>
      </c>
      <c r="G48" s="18" t="e">
        <f t="shared" si="1"/>
        <v>#REF!</v>
      </c>
      <c r="I48" s="20" t="e">
        <f>'Prog textura 2'!D41</f>
        <v>#REF!</v>
      </c>
      <c r="J48" s="13"/>
    </row>
    <row r="49" spans="2:10" s="1" customFormat="1" x14ac:dyDescent="0.2">
      <c r="B49" s="11"/>
      <c r="C49" s="17" t="e">
        <f>#REF!</f>
        <v>#REF!</v>
      </c>
      <c r="E49" s="17" t="e">
        <f>#REF!</f>
        <v>#REF!</v>
      </c>
      <c r="G49" s="18" t="e">
        <f t="shared" si="1"/>
        <v>#REF!</v>
      </c>
      <c r="I49" s="20" t="e">
        <f>'Prog textura 2'!D42</f>
        <v>#REF!</v>
      </c>
      <c r="J49" s="13"/>
    </row>
    <row r="50" spans="2:10" s="1" customFormat="1" x14ac:dyDescent="0.2">
      <c r="B50" s="11"/>
      <c r="C50" s="17" t="e">
        <f>#REF!</f>
        <v>#REF!</v>
      </c>
      <c r="E50" s="17" t="e">
        <f>#REF!</f>
        <v>#REF!</v>
      </c>
      <c r="G50" s="18" t="e">
        <f t="shared" si="1"/>
        <v>#REF!</v>
      </c>
      <c r="I50" s="20" t="e">
        <f>'Prog textura 2'!D43</f>
        <v>#REF!</v>
      </c>
      <c r="J50" s="13"/>
    </row>
    <row r="51" spans="2:10" s="1" customFormat="1" x14ac:dyDescent="0.2">
      <c r="B51" s="11"/>
      <c r="C51" s="17" t="e">
        <f>#REF!</f>
        <v>#REF!</v>
      </c>
      <c r="E51" s="17" t="e">
        <f>#REF!</f>
        <v>#REF!</v>
      </c>
      <c r="G51" s="18" t="e">
        <f t="shared" si="1"/>
        <v>#REF!</v>
      </c>
      <c r="I51" s="20" t="e">
        <f>'Prog textura 2'!D44</f>
        <v>#REF!</v>
      </c>
      <c r="J51" s="13"/>
    </row>
    <row r="52" spans="2:10" s="1" customFormat="1" x14ac:dyDescent="0.2">
      <c r="B52" s="11"/>
      <c r="C52" s="17" t="e">
        <f>#REF!</f>
        <v>#REF!</v>
      </c>
      <c r="E52" s="17" t="e">
        <f>#REF!</f>
        <v>#REF!</v>
      </c>
      <c r="G52" s="18" t="e">
        <f t="shared" si="1"/>
        <v>#REF!</v>
      </c>
      <c r="I52" s="20" t="e">
        <f>'Prog textura 2'!D45</f>
        <v>#REF!</v>
      </c>
      <c r="J52" s="13"/>
    </row>
    <row r="53" spans="2:10" s="1" customFormat="1" x14ac:dyDescent="0.2">
      <c r="B53" s="11"/>
      <c r="C53" s="17" t="e">
        <f>#REF!</f>
        <v>#REF!</v>
      </c>
      <c r="E53" s="17" t="e">
        <f>#REF!</f>
        <v>#REF!</v>
      </c>
      <c r="G53" s="18" t="e">
        <f t="shared" si="1"/>
        <v>#REF!</v>
      </c>
      <c r="I53" s="20" t="e">
        <f>'Prog textura 2'!D46</f>
        <v>#REF!</v>
      </c>
      <c r="J53" s="13"/>
    </row>
    <row r="54" spans="2:10" s="1" customFormat="1" x14ac:dyDescent="0.2">
      <c r="B54" s="11"/>
      <c r="C54" s="17" t="e">
        <f>#REF!</f>
        <v>#REF!</v>
      </c>
      <c r="E54" s="17" t="e">
        <f>#REF!</f>
        <v>#REF!</v>
      </c>
      <c r="G54" s="18" t="e">
        <f t="shared" si="1"/>
        <v>#REF!</v>
      </c>
      <c r="I54" s="20" t="e">
        <f>'Prog textura 2'!D47</f>
        <v>#REF!</v>
      </c>
      <c r="J54" s="13"/>
    </row>
    <row r="55" spans="2:10" s="1" customFormat="1" x14ac:dyDescent="0.2">
      <c r="B55" s="11"/>
      <c r="C55" s="17" t="e">
        <f>#REF!</f>
        <v>#REF!</v>
      </c>
      <c r="E55" s="17" t="e">
        <f>#REF!</f>
        <v>#REF!</v>
      </c>
      <c r="G55" s="18" t="e">
        <f t="shared" si="1"/>
        <v>#REF!</v>
      </c>
      <c r="I55" s="20" t="e">
        <f>'Prog textura 2'!D48</f>
        <v>#REF!</v>
      </c>
      <c r="J55" s="13"/>
    </row>
    <row r="56" spans="2:10" s="1" customFormat="1" x14ac:dyDescent="0.2">
      <c r="B56" s="11"/>
      <c r="C56" s="17" t="e">
        <f>#REF!</f>
        <v>#REF!</v>
      </c>
      <c r="E56" s="17" t="e">
        <f>#REF!</f>
        <v>#REF!</v>
      </c>
      <c r="G56" s="18" t="e">
        <f t="shared" si="1"/>
        <v>#REF!</v>
      </c>
      <c r="I56" s="20" t="e">
        <f>'Prog textura 2'!D49</f>
        <v>#REF!</v>
      </c>
      <c r="J56" s="13"/>
    </row>
    <row r="57" spans="2:10" s="1" customFormat="1" x14ac:dyDescent="0.2">
      <c r="B57" s="11"/>
      <c r="C57" s="17" t="e">
        <f>#REF!</f>
        <v>#REF!</v>
      </c>
      <c r="E57" s="17" t="e">
        <f>#REF!</f>
        <v>#REF!</v>
      </c>
      <c r="G57" s="18" t="e">
        <f t="shared" si="1"/>
        <v>#REF!</v>
      </c>
      <c r="I57" s="20" t="e">
        <f>'Prog textura 2'!D50</f>
        <v>#REF!</v>
      </c>
      <c r="J57" s="13"/>
    </row>
    <row r="58" spans="2:10" s="1" customFormat="1" x14ac:dyDescent="0.2">
      <c r="B58" s="11"/>
      <c r="C58" s="17" t="e">
        <f>#REF!</f>
        <v>#REF!</v>
      </c>
      <c r="E58" s="17" t="e">
        <f>#REF!</f>
        <v>#REF!</v>
      </c>
      <c r="G58" s="18" t="e">
        <f t="shared" si="1"/>
        <v>#REF!</v>
      </c>
      <c r="I58" s="20" t="e">
        <f>'Prog textura 2'!D51</f>
        <v>#REF!</v>
      </c>
      <c r="J58" s="13"/>
    </row>
    <row r="59" spans="2:10" s="1" customFormat="1" x14ac:dyDescent="0.2">
      <c r="B59" s="11"/>
      <c r="C59" s="17" t="e">
        <f>#REF!</f>
        <v>#REF!</v>
      </c>
      <c r="E59" s="17" t="e">
        <f>#REF!</f>
        <v>#REF!</v>
      </c>
      <c r="G59" s="18" t="e">
        <f t="shared" si="1"/>
        <v>#REF!</v>
      </c>
      <c r="I59" s="20" t="e">
        <f>'Prog textura 2'!D52</f>
        <v>#REF!</v>
      </c>
      <c r="J59" s="13"/>
    </row>
    <row r="60" spans="2:10" s="1" customFormat="1" x14ac:dyDescent="0.2">
      <c r="B60" s="11"/>
      <c r="C60" s="17" t="e">
        <f>#REF!</f>
        <v>#REF!</v>
      </c>
      <c r="E60" s="17" t="e">
        <f>#REF!</f>
        <v>#REF!</v>
      </c>
      <c r="G60" s="18" t="e">
        <f t="shared" si="1"/>
        <v>#REF!</v>
      </c>
      <c r="I60" s="20" t="e">
        <f>'Prog textura 2'!D53</f>
        <v>#REF!</v>
      </c>
      <c r="J60" s="13"/>
    </row>
    <row r="61" spans="2:10" s="1" customFormat="1" x14ac:dyDescent="0.2">
      <c r="B61" s="11"/>
      <c r="C61" s="17" t="e">
        <f>#REF!</f>
        <v>#REF!</v>
      </c>
      <c r="E61" s="17" t="e">
        <f>#REF!</f>
        <v>#REF!</v>
      </c>
      <c r="G61" s="18" t="e">
        <f t="shared" si="1"/>
        <v>#REF!</v>
      </c>
      <c r="I61" s="20" t="e">
        <f>'Prog textura 2'!D54</f>
        <v>#REF!</v>
      </c>
      <c r="J61" s="13"/>
    </row>
    <row r="62" spans="2:10" s="1" customFormat="1" x14ac:dyDescent="0.2">
      <c r="B62" s="11"/>
      <c r="C62" s="17" t="e">
        <f>#REF!</f>
        <v>#REF!</v>
      </c>
      <c r="E62" s="17" t="e">
        <f>#REF!</f>
        <v>#REF!</v>
      </c>
      <c r="G62" s="18" t="e">
        <f t="shared" si="1"/>
        <v>#REF!</v>
      </c>
      <c r="I62" s="20" t="e">
        <f>'Prog textura 2'!D55</f>
        <v>#REF!</v>
      </c>
      <c r="J62" s="13"/>
    </row>
    <row r="63" spans="2:10" s="1" customFormat="1" x14ac:dyDescent="0.2">
      <c r="B63" s="11"/>
      <c r="C63" s="17" t="e">
        <f>#REF!</f>
        <v>#REF!</v>
      </c>
      <c r="E63" s="17" t="e">
        <f>#REF!</f>
        <v>#REF!</v>
      </c>
      <c r="G63" s="18" t="e">
        <f t="shared" si="1"/>
        <v>#REF!</v>
      </c>
      <c r="I63" s="20" t="e">
        <f>'Prog textura 2'!D56</f>
        <v>#REF!</v>
      </c>
      <c r="J63" s="13"/>
    </row>
    <row r="64" spans="2:10" s="1" customFormat="1" x14ac:dyDescent="0.2">
      <c r="B64" s="11"/>
      <c r="C64" s="17" t="e">
        <f>#REF!</f>
        <v>#REF!</v>
      </c>
      <c r="E64" s="17" t="e">
        <f>#REF!</f>
        <v>#REF!</v>
      </c>
      <c r="G64" s="18" t="e">
        <f t="shared" si="1"/>
        <v>#REF!</v>
      </c>
      <c r="I64" s="20" t="e">
        <f>'Prog textura 2'!D57</f>
        <v>#REF!</v>
      </c>
      <c r="J64" s="13"/>
    </row>
    <row r="65" spans="2:10" s="1" customFormat="1" x14ac:dyDescent="0.2">
      <c r="B65" s="11"/>
      <c r="C65" s="17" t="e">
        <f>#REF!</f>
        <v>#REF!</v>
      </c>
      <c r="E65" s="17" t="e">
        <f>#REF!</f>
        <v>#REF!</v>
      </c>
      <c r="G65" s="18" t="e">
        <f t="shared" si="1"/>
        <v>#REF!</v>
      </c>
      <c r="I65" s="20" t="e">
        <f>'Prog textura 2'!D58</f>
        <v>#REF!</v>
      </c>
      <c r="J65" s="13"/>
    </row>
    <row r="66" spans="2:10" s="1" customFormat="1" x14ac:dyDescent="0.2">
      <c r="B66" s="11"/>
      <c r="C66" s="17" t="e">
        <f>#REF!</f>
        <v>#REF!</v>
      </c>
      <c r="E66" s="17" t="e">
        <f>#REF!</f>
        <v>#REF!</v>
      </c>
      <c r="G66" s="18" t="e">
        <f t="shared" si="1"/>
        <v>#REF!</v>
      </c>
      <c r="I66" s="20" t="e">
        <f>'Prog textura 2'!D59</f>
        <v>#REF!</v>
      </c>
      <c r="J66" s="13"/>
    </row>
    <row r="67" spans="2:10" s="1" customFormat="1" x14ac:dyDescent="0.2">
      <c r="B67" s="11"/>
      <c r="J67" s="13"/>
    </row>
    <row r="68" spans="2:10" s="1" customFormat="1" x14ac:dyDescent="0.2">
      <c r="B68" s="11"/>
      <c r="C68" s="1" t="s">
        <v>12</v>
      </c>
      <c r="J68" s="13"/>
    </row>
    <row r="69" spans="2:10" s="1" customFormat="1" x14ac:dyDescent="0.2">
      <c r="B69" s="11"/>
      <c r="C69" s="1" t="s">
        <v>13</v>
      </c>
      <c r="J69" s="13"/>
    </row>
    <row r="70" spans="2:10" s="1" customFormat="1" x14ac:dyDescent="0.2">
      <c r="B70" s="11"/>
      <c r="J70" s="13"/>
    </row>
    <row r="71" spans="2:10" s="1" customFormat="1" x14ac:dyDescent="0.2">
      <c r="B71" s="11"/>
      <c r="C71" s="1" t="s">
        <v>14</v>
      </c>
      <c r="J71" s="13"/>
    </row>
    <row r="72" spans="2:10" s="1" customFormat="1" x14ac:dyDescent="0.2">
      <c r="B72" s="11"/>
      <c r="C72" s="1" t="s">
        <v>15</v>
      </c>
      <c r="J72" s="13"/>
    </row>
    <row r="73" spans="2:10" s="1" customFormat="1" x14ac:dyDescent="0.2">
      <c r="B73" s="11"/>
      <c r="C73" s="1" t="s">
        <v>16</v>
      </c>
      <c r="J73" s="13"/>
    </row>
    <row r="74" spans="2:10" s="1" customFormat="1" x14ac:dyDescent="0.2">
      <c r="B74" s="11"/>
      <c r="J74" s="13"/>
    </row>
    <row r="75" spans="2:10" s="1" customFormat="1" x14ac:dyDescent="0.2">
      <c r="B75" s="11"/>
      <c r="I75" s="3" t="s">
        <v>17</v>
      </c>
      <c r="J75" s="13"/>
    </row>
    <row r="76" spans="2:10" s="1" customFormat="1" x14ac:dyDescent="0.2">
      <c r="B76" s="21"/>
      <c r="C76" s="22"/>
      <c r="D76" s="22"/>
      <c r="E76" s="22"/>
      <c r="F76" s="22"/>
      <c r="G76" s="22"/>
      <c r="H76" s="22"/>
      <c r="I76" s="22"/>
      <c r="J76" s="23"/>
    </row>
    <row r="77" spans="2:10" s="1" customFormat="1" x14ac:dyDescent="0.2"/>
    <row r="78" spans="2:10" s="1" customFormat="1" x14ac:dyDescent="0.2"/>
    <row r="79" spans="2:10" s="1" customFormat="1" x14ac:dyDescent="0.2"/>
    <row r="80" spans="2:1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sheetData>
  <pageMargins left="0.78749999999999998" right="0.78749999999999998" top="0.78749999999999998" bottom="0.78749999999999998" header="0.51180555555555562" footer="0.51180555555555562"/>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N188"/>
  <sheetViews>
    <sheetView workbookViewId="0">
      <selection activeCell="D18" sqref="D18"/>
    </sheetView>
  </sheetViews>
  <sheetFormatPr baseColWidth="10" defaultColWidth="8.7109375" defaultRowHeight="12.75" x14ac:dyDescent="0.2"/>
  <cols>
    <col min="3" max="3" width="9.42578125" customWidth="1"/>
    <col min="4" max="4" width="27.42578125" customWidth="1"/>
    <col min="5" max="5" width="1.7109375" customWidth="1"/>
    <col min="7" max="7" width="1.85546875" customWidth="1"/>
    <col min="8" max="8" width="18.85546875" customWidth="1"/>
    <col min="9" max="9" width="17.5703125" customWidth="1"/>
    <col min="10" max="10" width="17.85546875" customWidth="1"/>
    <col min="11" max="11" width="18.28515625" customWidth="1"/>
    <col min="12" max="12" width="14" customWidth="1"/>
    <col min="13" max="13" width="15.140625" customWidth="1"/>
    <col min="14" max="14" width="17" customWidth="1"/>
  </cols>
  <sheetData>
    <row r="1" spans="1:14" s="5" customFormat="1" x14ac:dyDescent="0.2">
      <c r="A1" s="4" t="s">
        <v>8</v>
      </c>
      <c r="B1" s="4" t="s">
        <v>10</v>
      </c>
      <c r="C1" s="4" t="s">
        <v>9</v>
      </c>
      <c r="D1" s="4" t="s">
        <v>11</v>
      </c>
      <c r="E1" s="4"/>
      <c r="F1" s="4" t="s">
        <v>5</v>
      </c>
      <c r="G1" s="4"/>
      <c r="H1" s="4">
        <v>1</v>
      </c>
      <c r="I1" s="4">
        <v>2</v>
      </c>
      <c r="J1" s="4">
        <v>3</v>
      </c>
      <c r="K1" s="4">
        <v>4</v>
      </c>
      <c r="L1" s="4">
        <v>5</v>
      </c>
      <c r="M1" s="4">
        <v>6</v>
      </c>
      <c r="N1" s="4">
        <v>7</v>
      </c>
    </row>
    <row r="2" spans="1:14" s="5" customFormat="1" x14ac:dyDescent="0.2">
      <c r="A2" s="7" t="e">
        <f>'Prog textura 1'!C9</f>
        <v>#REF!</v>
      </c>
      <c r="B2" s="24" t="e">
        <f t="shared" ref="B2:B33" si="0">100-(A2+C2)</f>
        <v>#REF!</v>
      </c>
      <c r="C2" s="7" t="e">
        <f>'Prog textura 1'!E9</f>
        <v>#REF!</v>
      </c>
      <c r="D2" s="6" t="e">
        <f t="shared" ref="D2:D33" si="1">IF(ABS(A2)+ABS(B2)+ABS(C2)&lt;&gt;100,"Estan mal los datos",IF(H2&lt;&gt;"",H2,IF(I2&lt;&gt;"",I2,IF(J2&lt;&gt;"",J2,IF(K2&lt;&gt;"",K2,IF(L2&lt;&gt;"",L2,IF(M2&lt;&gt;"",M2,N2)))))))</f>
        <v>#REF!</v>
      </c>
      <c r="F2" s="5" t="e">
        <f t="shared" ref="F2:F33" si="2">IF(C2&gt;=40,1,IF(C2&gt;=35,2,IF(C2&gt;=27,3,IF(C2&gt;=20,4,IF(C2&gt;=12,5,IF(C2&gt;=7,6,7))))))</f>
        <v>#REF!</v>
      </c>
      <c r="H2" s="5" t="e">
        <f t="shared" ref="H2:H33" si="3">IF(F2=1,IF(C2&gt;=(-A2+60),IF(A2&lt;45,"ARCILLOSO","ARCILLO ARENOSO"),"ARCILLO LIMOSO"),"")</f>
        <v>#REF!</v>
      </c>
      <c r="I2" s="5" t="e">
        <f t="shared" ref="I2:I33" si="4">IF($F$2=2,IF(A2&lt;=20,"FRANCO ARCILLO LIMOSO",IF(A2&gt;45,"ARCILLO ARENOSO","FRANCO ARCILLOSO")),"")</f>
        <v>#REF!</v>
      </c>
      <c r="J2" s="5" t="e">
        <f t="shared" ref="J2:J33" si="5">IF($F$2=3,IF(A2&lt;=20,"FRANCO ARCILLO LIMOSO",IF(A2&lt;45,"FRANCO ARCILLOSO","FRANCO ARCILLO ARENOSO")),"")</f>
        <v>#REF!</v>
      </c>
      <c r="K2" s="5" t="e">
        <f t="shared" ref="K2:K33" si="6">IF($F$2=4,IF(C2&lt;=(50-A2),"FRANCO LIMOSO",IF(C2&lt;=(72-A2),"FRANCO","FRANCO ARCILLO ARENOSO")),"")</f>
        <v>#REF!</v>
      </c>
      <c r="L2" s="5" t="e">
        <f t="shared" ref="L2:L33" si="7">IF($F$2=5,IF(C2&lt;(50-A2),"FRANCO LIMOSO",IF(A2&lt;=52,"FRANCO",IF(C2&gt;=(A2-70),"FRANCO ARENOSO","ARENOSO FRANCO"))),"")</f>
        <v>#REF!</v>
      </c>
      <c r="M2" s="5" t="e">
        <f t="shared" ref="M2:M33" si="8">IF($F$2=6,IF(C2&lt;=(20-A2),"LIMOSO",IF(C2&lt;=(50-A2),"FRANCO LIMOSO",IF(A2&lt;=52,"FRANCO",IF(C2&gt;=(A2-70),"FRANCO ARENOSO",IF(C2&gt;=(2*(A2-85)),"ARENOSO FRANCO","ARENOSO"))))),"")</f>
        <v>#REF!</v>
      </c>
      <c r="N2" s="5" t="e">
        <f t="shared" ref="N2:N33" si="9">IF($F$2=7,IF(C2&lt;=(20-A2),"LIMOSO",IF(C2&lt;=(50-A2),"FRANCO LIMOSO",IF(C2&gt;=(A2-70),"FRANCO ARENOSO",IF(C2&gt;=(2*(A2-85)),"ARENOSO FRANCO","ARENOSO")))),"")</f>
        <v>#REF!</v>
      </c>
    </row>
    <row r="3" spans="1:14" s="5" customFormat="1" x14ac:dyDescent="0.2">
      <c r="A3" s="7" t="e">
        <f>'Prog textura 1'!C10</f>
        <v>#REF!</v>
      </c>
      <c r="B3" s="24" t="e">
        <f t="shared" si="0"/>
        <v>#REF!</v>
      </c>
      <c r="C3" s="7" t="e">
        <f>'Prog textura 1'!E10</f>
        <v>#REF!</v>
      </c>
      <c r="D3" s="6" t="e">
        <f t="shared" si="1"/>
        <v>#REF!</v>
      </c>
      <c r="F3" s="5" t="e">
        <f t="shared" si="2"/>
        <v>#REF!</v>
      </c>
      <c r="H3" s="5" t="e">
        <f t="shared" si="3"/>
        <v>#REF!</v>
      </c>
      <c r="I3" s="5" t="e">
        <f t="shared" si="4"/>
        <v>#REF!</v>
      </c>
      <c r="J3" s="5" t="e">
        <f t="shared" si="5"/>
        <v>#REF!</v>
      </c>
      <c r="K3" s="5" t="e">
        <f t="shared" si="6"/>
        <v>#REF!</v>
      </c>
      <c r="L3" s="5" t="e">
        <f t="shared" si="7"/>
        <v>#REF!</v>
      </c>
      <c r="M3" s="5" t="e">
        <f t="shared" si="8"/>
        <v>#REF!</v>
      </c>
      <c r="N3" s="5" t="e">
        <f t="shared" si="9"/>
        <v>#REF!</v>
      </c>
    </row>
    <row r="4" spans="1:14" s="5" customFormat="1" x14ac:dyDescent="0.2">
      <c r="A4" s="7" t="e">
        <f>'Prog textura 1'!C11</f>
        <v>#REF!</v>
      </c>
      <c r="B4" s="24" t="e">
        <f t="shared" si="0"/>
        <v>#REF!</v>
      </c>
      <c r="C4" s="7" t="e">
        <f>'Prog textura 1'!E11</f>
        <v>#REF!</v>
      </c>
      <c r="D4" s="6" t="e">
        <f t="shared" si="1"/>
        <v>#REF!</v>
      </c>
      <c r="F4" s="5" t="e">
        <f t="shared" si="2"/>
        <v>#REF!</v>
      </c>
      <c r="H4" s="5" t="e">
        <f t="shared" si="3"/>
        <v>#REF!</v>
      </c>
      <c r="I4" s="5" t="e">
        <f t="shared" si="4"/>
        <v>#REF!</v>
      </c>
      <c r="J4" s="5" t="e">
        <f t="shared" si="5"/>
        <v>#REF!</v>
      </c>
      <c r="K4" s="5" t="e">
        <f t="shared" si="6"/>
        <v>#REF!</v>
      </c>
      <c r="L4" s="5" t="e">
        <f t="shared" si="7"/>
        <v>#REF!</v>
      </c>
      <c r="M4" s="5" t="e">
        <f t="shared" si="8"/>
        <v>#REF!</v>
      </c>
      <c r="N4" s="5" t="e">
        <f t="shared" si="9"/>
        <v>#REF!</v>
      </c>
    </row>
    <row r="5" spans="1:14" s="5" customFormat="1" x14ac:dyDescent="0.2">
      <c r="A5" s="7" t="e">
        <f>'Prog textura 1'!C12</f>
        <v>#REF!</v>
      </c>
      <c r="B5" s="24" t="e">
        <f t="shared" si="0"/>
        <v>#REF!</v>
      </c>
      <c r="C5" s="7" t="e">
        <f>'Prog textura 1'!E12</f>
        <v>#REF!</v>
      </c>
      <c r="D5" s="6" t="e">
        <f t="shared" si="1"/>
        <v>#REF!</v>
      </c>
      <c r="F5" s="5" t="e">
        <f t="shared" si="2"/>
        <v>#REF!</v>
      </c>
      <c r="H5" s="5" t="e">
        <f t="shared" si="3"/>
        <v>#REF!</v>
      </c>
      <c r="I5" s="5" t="e">
        <f t="shared" si="4"/>
        <v>#REF!</v>
      </c>
      <c r="J5" s="5" t="e">
        <f t="shared" si="5"/>
        <v>#REF!</v>
      </c>
      <c r="K5" s="5" t="e">
        <f t="shared" si="6"/>
        <v>#REF!</v>
      </c>
      <c r="L5" s="5" t="e">
        <f t="shared" si="7"/>
        <v>#REF!</v>
      </c>
      <c r="M5" s="5" t="e">
        <f t="shared" si="8"/>
        <v>#REF!</v>
      </c>
      <c r="N5" s="5" t="e">
        <f t="shared" si="9"/>
        <v>#REF!</v>
      </c>
    </row>
    <row r="6" spans="1:14" s="5" customFormat="1" x14ac:dyDescent="0.2">
      <c r="A6" s="7" t="e">
        <f>'Prog textura 1'!C13</f>
        <v>#REF!</v>
      </c>
      <c r="B6" s="24" t="e">
        <f t="shared" si="0"/>
        <v>#REF!</v>
      </c>
      <c r="C6" s="7" t="e">
        <f>'Prog textura 1'!E13</f>
        <v>#REF!</v>
      </c>
      <c r="D6" s="6" t="e">
        <f t="shared" si="1"/>
        <v>#REF!</v>
      </c>
      <c r="F6" s="5" t="e">
        <f t="shared" si="2"/>
        <v>#REF!</v>
      </c>
      <c r="H6" s="5" t="e">
        <f t="shared" si="3"/>
        <v>#REF!</v>
      </c>
      <c r="I6" s="5" t="e">
        <f t="shared" si="4"/>
        <v>#REF!</v>
      </c>
      <c r="J6" s="5" t="e">
        <f t="shared" si="5"/>
        <v>#REF!</v>
      </c>
      <c r="K6" s="5" t="e">
        <f t="shared" si="6"/>
        <v>#REF!</v>
      </c>
      <c r="L6" s="5" t="e">
        <f t="shared" si="7"/>
        <v>#REF!</v>
      </c>
      <c r="M6" s="5" t="e">
        <f t="shared" si="8"/>
        <v>#REF!</v>
      </c>
      <c r="N6" s="5" t="e">
        <f t="shared" si="9"/>
        <v>#REF!</v>
      </c>
    </row>
    <row r="7" spans="1:14" s="5" customFormat="1" x14ac:dyDescent="0.2">
      <c r="A7" s="7" t="e">
        <f>'Prog textura 1'!C14</f>
        <v>#REF!</v>
      </c>
      <c r="B7" s="24" t="e">
        <f t="shared" si="0"/>
        <v>#REF!</v>
      </c>
      <c r="C7" s="7" t="e">
        <f>'Prog textura 1'!E14</f>
        <v>#REF!</v>
      </c>
      <c r="D7" s="6" t="e">
        <f t="shared" si="1"/>
        <v>#REF!</v>
      </c>
      <c r="F7" s="5" t="e">
        <f t="shared" si="2"/>
        <v>#REF!</v>
      </c>
      <c r="H7" s="5" t="e">
        <f t="shared" si="3"/>
        <v>#REF!</v>
      </c>
      <c r="I7" s="5" t="e">
        <f t="shared" si="4"/>
        <v>#REF!</v>
      </c>
      <c r="J7" s="5" t="e">
        <f t="shared" si="5"/>
        <v>#REF!</v>
      </c>
      <c r="K7" s="5" t="e">
        <f t="shared" si="6"/>
        <v>#REF!</v>
      </c>
      <c r="L7" s="5" t="e">
        <f t="shared" si="7"/>
        <v>#REF!</v>
      </c>
      <c r="M7" s="5" t="e">
        <f t="shared" si="8"/>
        <v>#REF!</v>
      </c>
      <c r="N7" s="5" t="e">
        <f t="shared" si="9"/>
        <v>#REF!</v>
      </c>
    </row>
    <row r="8" spans="1:14" s="5" customFormat="1" x14ac:dyDescent="0.2">
      <c r="A8" s="7" t="e">
        <f>'Prog textura 1'!C15</f>
        <v>#REF!</v>
      </c>
      <c r="B8" s="24" t="e">
        <f t="shared" si="0"/>
        <v>#REF!</v>
      </c>
      <c r="C8" s="7" t="e">
        <f>'Prog textura 1'!E15</f>
        <v>#REF!</v>
      </c>
      <c r="D8" s="6" t="e">
        <f t="shared" si="1"/>
        <v>#REF!</v>
      </c>
      <c r="F8" s="5" t="e">
        <f t="shared" si="2"/>
        <v>#REF!</v>
      </c>
      <c r="H8" s="5" t="e">
        <f t="shared" si="3"/>
        <v>#REF!</v>
      </c>
      <c r="I8" s="5" t="e">
        <f t="shared" si="4"/>
        <v>#REF!</v>
      </c>
      <c r="J8" s="5" t="e">
        <f t="shared" si="5"/>
        <v>#REF!</v>
      </c>
      <c r="K8" s="5" t="e">
        <f t="shared" si="6"/>
        <v>#REF!</v>
      </c>
      <c r="L8" s="5" t="e">
        <f t="shared" si="7"/>
        <v>#REF!</v>
      </c>
      <c r="M8" s="5" t="e">
        <f t="shared" si="8"/>
        <v>#REF!</v>
      </c>
      <c r="N8" s="5" t="e">
        <f t="shared" si="9"/>
        <v>#REF!</v>
      </c>
    </row>
    <row r="9" spans="1:14" s="5" customFormat="1" x14ac:dyDescent="0.2">
      <c r="A9" s="7" t="e">
        <f>'Prog textura 1'!C16</f>
        <v>#REF!</v>
      </c>
      <c r="B9" s="24" t="e">
        <f t="shared" si="0"/>
        <v>#REF!</v>
      </c>
      <c r="C9" s="7" t="e">
        <f>'Prog textura 1'!E16</f>
        <v>#REF!</v>
      </c>
      <c r="D9" s="6" t="e">
        <f t="shared" si="1"/>
        <v>#REF!</v>
      </c>
      <c r="F9" s="5" t="e">
        <f t="shared" si="2"/>
        <v>#REF!</v>
      </c>
      <c r="H9" s="5" t="e">
        <f t="shared" si="3"/>
        <v>#REF!</v>
      </c>
      <c r="I9" s="5" t="e">
        <f t="shared" si="4"/>
        <v>#REF!</v>
      </c>
      <c r="J9" s="5" t="e">
        <f t="shared" si="5"/>
        <v>#REF!</v>
      </c>
      <c r="K9" s="5" t="e">
        <f t="shared" si="6"/>
        <v>#REF!</v>
      </c>
      <c r="L9" s="5" t="e">
        <f t="shared" si="7"/>
        <v>#REF!</v>
      </c>
      <c r="M9" s="5" t="e">
        <f t="shared" si="8"/>
        <v>#REF!</v>
      </c>
      <c r="N9" s="5" t="e">
        <f t="shared" si="9"/>
        <v>#REF!</v>
      </c>
    </row>
    <row r="10" spans="1:14" s="5" customFormat="1" x14ac:dyDescent="0.2">
      <c r="A10" s="7" t="e">
        <f>'Prog textura 1'!C17</f>
        <v>#REF!</v>
      </c>
      <c r="B10" s="24" t="e">
        <f t="shared" si="0"/>
        <v>#REF!</v>
      </c>
      <c r="C10" s="7" t="e">
        <f>'Prog textura 1'!E17</f>
        <v>#REF!</v>
      </c>
      <c r="D10" s="6" t="e">
        <f t="shared" si="1"/>
        <v>#REF!</v>
      </c>
      <c r="F10" s="5" t="e">
        <f t="shared" si="2"/>
        <v>#REF!</v>
      </c>
      <c r="H10" s="5" t="e">
        <f t="shared" si="3"/>
        <v>#REF!</v>
      </c>
      <c r="I10" s="5" t="e">
        <f t="shared" si="4"/>
        <v>#REF!</v>
      </c>
      <c r="J10" s="5" t="e">
        <f t="shared" si="5"/>
        <v>#REF!</v>
      </c>
      <c r="K10" s="5" t="e">
        <f t="shared" si="6"/>
        <v>#REF!</v>
      </c>
      <c r="L10" s="5" t="e">
        <f t="shared" si="7"/>
        <v>#REF!</v>
      </c>
      <c r="M10" s="5" t="e">
        <f t="shared" si="8"/>
        <v>#REF!</v>
      </c>
      <c r="N10" s="5" t="e">
        <f t="shared" si="9"/>
        <v>#REF!</v>
      </c>
    </row>
    <row r="11" spans="1:14" s="5" customFormat="1" x14ac:dyDescent="0.2">
      <c r="A11" s="7" t="e">
        <f>'Prog textura 1'!C18</f>
        <v>#REF!</v>
      </c>
      <c r="B11" s="24" t="e">
        <f t="shared" si="0"/>
        <v>#REF!</v>
      </c>
      <c r="C11" s="7" t="e">
        <f>'Prog textura 1'!E18</f>
        <v>#REF!</v>
      </c>
      <c r="D11" s="6" t="e">
        <f t="shared" si="1"/>
        <v>#REF!</v>
      </c>
      <c r="F11" s="5" t="e">
        <f t="shared" si="2"/>
        <v>#REF!</v>
      </c>
      <c r="H11" s="5" t="e">
        <f t="shared" si="3"/>
        <v>#REF!</v>
      </c>
      <c r="I11" s="5" t="e">
        <f t="shared" si="4"/>
        <v>#REF!</v>
      </c>
      <c r="J11" s="5" t="e">
        <f t="shared" si="5"/>
        <v>#REF!</v>
      </c>
      <c r="K11" s="5" t="e">
        <f t="shared" si="6"/>
        <v>#REF!</v>
      </c>
      <c r="L11" s="5" t="e">
        <f t="shared" si="7"/>
        <v>#REF!</v>
      </c>
      <c r="M11" s="5" t="e">
        <f t="shared" si="8"/>
        <v>#REF!</v>
      </c>
      <c r="N11" s="5" t="e">
        <f t="shared" si="9"/>
        <v>#REF!</v>
      </c>
    </row>
    <row r="12" spans="1:14" s="5" customFormat="1" x14ac:dyDescent="0.2">
      <c r="A12" s="7" t="e">
        <f>'Prog textura 1'!C19</f>
        <v>#REF!</v>
      </c>
      <c r="B12" s="24" t="e">
        <f t="shared" si="0"/>
        <v>#REF!</v>
      </c>
      <c r="C12" s="7" t="e">
        <f>'Prog textura 1'!E19</f>
        <v>#REF!</v>
      </c>
      <c r="D12" s="6" t="e">
        <f t="shared" si="1"/>
        <v>#REF!</v>
      </c>
      <c r="F12" s="5" t="e">
        <f t="shared" si="2"/>
        <v>#REF!</v>
      </c>
      <c r="H12" s="5" t="e">
        <f t="shared" si="3"/>
        <v>#REF!</v>
      </c>
      <c r="I12" s="5" t="e">
        <f t="shared" si="4"/>
        <v>#REF!</v>
      </c>
      <c r="J12" s="5" t="e">
        <f t="shared" si="5"/>
        <v>#REF!</v>
      </c>
      <c r="K12" s="5" t="e">
        <f t="shared" si="6"/>
        <v>#REF!</v>
      </c>
      <c r="L12" s="5" t="e">
        <f t="shared" si="7"/>
        <v>#REF!</v>
      </c>
      <c r="M12" s="5" t="e">
        <f t="shared" si="8"/>
        <v>#REF!</v>
      </c>
      <c r="N12" s="5" t="e">
        <f t="shared" si="9"/>
        <v>#REF!</v>
      </c>
    </row>
    <row r="13" spans="1:14" s="5" customFormat="1" x14ac:dyDescent="0.2">
      <c r="A13" s="7" t="e">
        <f>'Prog textura 1'!C20</f>
        <v>#REF!</v>
      </c>
      <c r="B13" s="24" t="e">
        <f t="shared" si="0"/>
        <v>#REF!</v>
      </c>
      <c r="C13" s="7" t="e">
        <f>'Prog textura 1'!E20</f>
        <v>#REF!</v>
      </c>
      <c r="D13" s="6" t="e">
        <f t="shared" si="1"/>
        <v>#REF!</v>
      </c>
      <c r="F13" s="5" t="e">
        <f t="shared" si="2"/>
        <v>#REF!</v>
      </c>
      <c r="H13" s="5" t="e">
        <f t="shared" si="3"/>
        <v>#REF!</v>
      </c>
      <c r="I13" s="5" t="e">
        <f t="shared" si="4"/>
        <v>#REF!</v>
      </c>
      <c r="J13" s="5" t="e">
        <f t="shared" si="5"/>
        <v>#REF!</v>
      </c>
      <c r="K13" s="5" t="e">
        <f t="shared" si="6"/>
        <v>#REF!</v>
      </c>
      <c r="L13" s="5" t="e">
        <f t="shared" si="7"/>
        <v>#REF!</v>
      </c>
      <c r="M13" s="5" t="e">
        <f t="shared" si="8"/>
        <v>#REF!</v>
      </c>
      <c r="N13" s="5" t="e">
        <f t="shared" si="9"/>
        <v>#REF!</v>
      </c>
    </row>
    <row r="14" spans="1:14" s="5" customFormat="1" x14ac:dyDescent="0.2">
      <c r="A14" s="7" t="e">
        <f>'Prog textura 1'!C21</f>
        <v>#REF!</v>
      </c>
      <c r="B14" s="24" t="e">
        <f t="shared" si="0"/>
        <v>#REF!</v>
      </c>
      <c r="C14" s="7" t="e">
        <f>'Prog textura 1'!E21</f>
        <v>#REF!</v>
      </c>
      <c r="D14" s="6" t="e">
        <f t="shared" si="1"/>
        <v>#REF!</v>
      </c>
      <c r="F14" s="5" t="e">
        <f t="shared" si="2"/>
        <v>#REF!</v>
      </c>
      <c r="H14" s="5" t="e">
        <f t="shared" si="3"/>
        <v>#REF!</v>
      </c>
      <c r="I14" s="5" t="e">
        <f t="shared" si="4"/>
        <v>#REF!</v>
      </c>
      <c r="J14" s="5" t="e">
        <f t="shared" si="5"/>
        <v>#REF!</v>
      </c>
      <c r="K14" s="5" t="e">
        <f t="shared" si="6"/>
        <v>#REF!</v>
      </c>
      <c r="L14" s="5" t="e">
        <f t="shared" si="7"/>
        <v>#REF!</v>
      </c>
      <c r="M14" s="5" t="e">
        <f t="shared" si="8"/>
        <v>#REF!</v>
      </c>
      <c r="N14" s="5" t="e">
        <f t="shared" si="9"/>
        <v>#REF!</v>
      </c>
    </row>
    <row r="15" spans="1:14" s="5" customFormat="1" x14ac:dyDescent="0.2">
      <c r="A15" s="7" t="e">
        <f>'Prog textura 1'!C22</f>
        <v>#REF!</v>
      </c>
      <c r="B15" s="24" t="e">
        <f t="shared" si="0"/>
        <v>#REF!</v>
      </c>
      <c r="C15" s="7" t="e">
        <f>'Prog textura 1'!E22</f>
        <v>#REF!</v>
      </c>
      <c r="D15" s="6" t="e">
        <f t="shared" si="1"/>
        <v>#REF!</v>
      </c>
      <c r="F15" s="5" t="e">
        <f t="shared" si="2"/>
        <v>#REF!</v>
      </c>
      <c r="H15" s="5" t="e">
        <f t="shared" si="3"/>
        <v>#REF!</v>
      </c>
      <c r="I15" s="5" t="e">
        <f t="shared" si="4"/>
        <v>#REF!</v>
      </c>
      <c r="J15" s="5" t="e">
        <f t="shared" si="5"/>
        <v>#REF!</v>
      </c>
      <c r="K15" s="5" t="e">
        <f t="shared" si="6"/>
        <v>#REF!</v>
      </c>
      <c r="L15" s="5" t="e">
        <f t="shared" si="7"/>
        <v>#REF!</v>
      </c>
      <c r="M15" s="5" t="e">
        <f t="shared" si="8"/>
        <v>#REF!</v>
      </c>
      <c r="N15" s="5" t="e">
        <f t="shared" si="9"/>
        <v>#REF!</v>
      </c>
    </row>
    <row r="16" spans="1:14" s="5" customFormat="1" x14ac:dyDescent="0.2">
      <c r="A16" s="7" t="e">
        <f>'Prog textura 1'!C23</f>
        <v>#REF!</v>
      </c>
      <c r="B16" s="24" t="e">
        <f t="shared" si="0"/>
        <v>#REF!</v>
      </c>
      <c r="C16" s="7" t="e">
        <f>'Prog textura 1'!E23</f>
        <v>#REF!</v>
      </c>
      <c r="D16" s="6" t="e">
        <f t="shared" si="1"/>
        <v>#REF!</v>
      </c>
      <c r="F16" s="5" t="e">
        <f t="shared" si="2"/>
        <v>#REF!</v>
      </c>
      <c r="H16" s="5" t="e">
        <f t="shared" si="3"/>
        <v>#REF!</v>
      </c>
      <c r="I16" s="5" t="e">
        <f t="shared" si="4"/>
        <v>#REF!</v>
      </c>
      <c r="J16" s="5" t="e">
        <f t="shared" si="5"/>
        <v>#REF!</v>
      </c>
      <c r="K16" s="5" t="e">
        <f t="shared" si="6"/>
        <v>#REF!</v>
      </c>
      <c r="L16" s="5" t="e">
        <f t="shared" si="7"/>
        <v>#REF!</v>
      </c>
      <c r="M16" s="5" t="e">
        <f t="shared" si="8"/>
        <v>#REF!</v>
      </c>
      <c r="N16" s="5" t="e">
        <f t="shared" si="9"/>
        <v>#REF!</v>
      </c>
    </row>
    <row r="17" spans="1:14" s="5" customFormat="1" x14ac:dyDescent="0.2">
      <c r="A17" s="7" t="e">
        <f>'Prog textura 1'!C24</f>
        <v>#REF!</v>
      </c>
      <c r="B17" s="24" t="e">
        <f t="shared" si="0"/>
        <v>#REF!</v>
      </c>
      <c r="C17" s="7" t="e">
        <f>'Prog textura 1'!E24</f>
        <v>#REF!</v>
      </c>
      <c r="D17" s="6" t="e">
        <f t="shared" si="1"/>
        <v>#REF!</v>
      </c>
      <c r="F17" s="5" t="e">
        <f t="shared" si="2"/>
        <v>#REF!</v>
      </c>
      <c r="H17" s="5" t="e">
        <f t="shared" si="3"/>
        <v>#REF!</v>
      </c>
      <c r="I17" s="5" t="e">
        <f t="shared" si="4"/>
        <v>#REF!</v>
      </c>
      <c r="J17" s="5" t="e">
        <f t="shared" si="5"/>
        <v>#REF!</v>
      </c>
      <c r="K17" s="5" t="e">
        <f t="shared" si="6"/>
        <v>#REF!</v>
      </c>
      <c r="L17" s="5" t="e">
        <f t="shared" si="7"/>
        <v>#REF!</v>
      </c>
      <c r="M17" s="5" t="e">
        <f t="shared" si="8"/>
        <v>#REF!</v>
      </c>
      <c r="N17" s="5" t="e">
        <f t="shared" si="9"/>
        <v>#REF!</v>
      </c>
    </row>
    <row r="18" spans="1:14" s="5" customFormat="1" x14ac:dyDescent="0.2">
      <c r="A18" s="7" t="e">
        <f>'Prog textura 1'!C25</f>
        <v>#REF!</v>
      </c>
      <c r="B18" s="24" t="e">
        <f t="shared" si="0"/>
        <v>#REF!</v>
      </c>
      <c r="C18" s="7" t="e">
        <f>'Prog textura 1'!E25</f>
        <v>#REF!</v>
      </c>
      <c r="D18" s="6" t="e">
        <f t="shared" si="1"/>
        <v>#REF!</v>
      </c>
      <c r="F18" s="5" t="e">
        <f t="shared" si="2"/>
        <v>#REF!</v>
      </c>
      <c r="H18" s="5" t="e">
        <f t="shared" si="3"/>
        <v>#REF!</v>
      </c>
      <c r="I18" s="5" t="e">
        <f t="shared" si="4"/>
        <v>#REF!</v>
      </c>
      <c r="J18" s="5" t="e">
        <f t="shared" si="5"/>
        <v>#REF!</v>
      </c>
      <c r="K18" s="5" t="e">
        <f t="shared" si="6"/>
        <v>#REF!</v>
      </c>
      <c r="L18" s="5" t="e">
        <f t="shared" si="7"/>
        <v>#REF!</v>
      </c>
      <c r="M18" s="5" t="e">
        <f t="shared" si="8"/>
        <v>#REF!</v>
      </c>
      <c r="N18" s="5" t="e">
        <f t="shared" si="9"/>
        <v>#REF!</v>
      </c>
    </row>
    <row r="19" spans="1:14" s="5" customFormat="1" x14ac:dyDescent="0.2">
      <c r="A19" s="7" t="e">
        <f>'Prog textura 1'!C26</f>
        <v>#REF!</v>
      </c>
      <c r="B19" s="24" t="e">
        <f t="shared" si="0"/>
        <v>#REF!</v>
      </c>
      <c r="C19" s="7" t="e">
        <f>'Prog textura 1'!E26</f>
        <v>#REF!</v>
      </c>
      <c r="D19" s="6" t="e">
        <f t="shared" si="1"/>
        <v>#REF!</v>
      </c>
      <c r="F19" s="5" t="e">
        <f t="shared" si="2"/>
        <v>#REF!</v>
      </c>
      <c r="H19" s="5" t="e">
        <f t="shared" si="3"/>
        <v>#REF!</v>
      </c>
      <c r="I19" s="5" t="e">
        <f t="shared" si="4"/>
        <v>#REF!</v>
      </c>
      <c r="J19" s="5" t="e">
        <f t="shared" si="5"/>
        <v>#REF!</v>
      </c>
      <c r="K19" s="5" t="e">
        <f t="shared" si="6"/>
        <v>#REF!</v>
      </c>
      <c r="L19" s="5" t="e">
        <f t="shared" si="7"/>
        <v>#REF!</v>
      </c>
      <c r="M19" s="5" t="e">
        <f t="shared" si="8"/>
        <v>#REF!</v>
      </c>
      <c r="N19" s="5" t="e">
        <f t="shared" si="9"/>
        <v>#REF!</v>
      </c>
    </row>
    <row r="20" spans="1:14" s="5" customFormat="1" x14ac:dyDescent="0.2">
      <c r="A20" s="7" t="e">
        <f>'Prog textura 1'!C27</f>
        <v>#REF!</v>
      </c>
      <c r="B20" s="24" t="e">
        <f t="shared" si="0"/>
        <v>#REF!</v>
      </c>
      <c r="C20" s="7" t="e">
        <f>'Prog textura 1'!E27</f>
        <v>#REF!</v>
      </c>
      <c r="D20" s="6" t="e">
        <f t="shared" si="1"/>
        <v>#REF!</v>
      </c>
      <c r="F20" s="5" t="e">
        <f t="shared" si="2"/>
        <v>#REF!</v>
      </c>
      <c r="H20" s="5" t="e">
        <f t="shared" si="3"/>
        <v>#REF!</v>
      </c>
      <c r="I20" s="5" t="e">
        <f t="shared" si="4"/>
        <v>#REF!</v>
      </c>
      <c r="J20" s="5" t="e">
        <f t="shared" si="5"/>
        <v>#REF!</v>
      </c>
      <c r="K20" s="5" t="e">
        <f t="shared" si="6"/>
        <v>#REF!</v>
      </c>
      <c r="L20" s="5" t="e">
        <f t="shared" si="7"/>
        <v>#REF!</v>
      </c>
      <c r="M20" s="5" t="e">
        <f t="shared" si="8"/>
        <v>#REF!</v>
      </c>
      <c r="N20" s="5" t="e">
        <f t="shared" si="9"/>
        <v>#REF!</v>
      </c>
    </row>
    <row r="21" spans="1:14" s="5" customFormat="1" x14ac:dyDescent="0.2">
      <c r="A21" s="7" t="e">
        <f>'Prog textura 1'!C28</f>
        <v>#REF!</v>
      </c>
      <c r="B21" s="24" t="e">
        <f t="shared" si="0"/>
        <v>#REF!</v>
      </c>
      <c r="C21" s="7" t="e">
        <f>'Prog textura 1'!E28</f>
        <v>#REF!</v>
      </c>
      <c r="D21" s="6" t="e">
        <f t="shared" si="1"/>
        <v>#REF!</v>
      </c>
      <c r="F21" s="5" t="e">
        <f t="shared" si="2"/>
        <v>#REF!</v>
      </c>
      <c r="H21" s="5" t="e">
        <f t="shared" si="3"/>
        <v>#REF!</v>
      </c>
      <c r="I21" s="5" t="e">
        <f t="shared" si="4"/>
        <v>#REF!</v>
      </c>
      <c r="J21" s="5" t="e">
        <f t="shared" si="5"/>
        <v>#REF!</v>
      </c>
      <c r="K21" s="5" t="e">
        <f t="shared" si="6"/>
        <v>#REF!</v>
      </c>
      <c r="L21" s="5" t="e">
        <f t="shared" si="7"/>
        <v>#REF!</v>
      </c>
      <c r="M21" s="5" t="e">
        <f t="shared" si="8"/>
        <v>#REF!</v>
      </c>
      <c r="N21" s="5" t="e">
        <f t="shared" si="9"/>
        <v>#REF!</v>
      </c>
    </row>
    <row r="22" spans="1:14" s="5" customFormat="1" x14ac:dyDescent="0.2">
      <c r="A22" s="7" t="e">
        <f>'Prog textura 1'!C29</f>
        <v>#REF!</v>
      </c>
      <c r="B22" s="24" t="e">
        <f t="shared" si="0"/>
        <v>#REF!</v>
      </c>
      <c r="C22" s="7" t="e">
        <f>'Prog textura 1'!E29</f>
        <v>#REF!</v>
      </c>
      <c r="D22" s="6" t="e">
        <f t="shared" si="1"/>
        <v>#REF!</v>
      </c>
      <c r="F22" s="5" t="e">
        <f t="shared" si="2"/>
        <v>#REF!</v>
      </c>
      <c r="H22" s="5" t="e">
        <f t="shared" si="3"/>
        <v>#REF!</v>
      </c>
      <c r="I22" s="5" t="e">
        <f t="shared" si="4"/>
        <v>#REF!</v>
      </c>
      <c r="J22" s="5" t="e">
        <f t="shared" si="5"/>
        <v>#REF!</v>
      </c>
      <c r="K22" s="5" t="e">
        <f t="shared" si="6"/>
        <v>#REF!</v>
      </c>
      <c r="L22" s="5" t="e">
        <f t="shared" si="7"/>
        <v>#REF!</v>
      </c>
      <c r="M22" s="5" t="e">
        <f t="shared" si="8"/>
        <v>#REF!</v>
      </c>
      <c r="N22" s="5" t="e">
        <f t="shared" si="9"/>
        <v>#REF!</v>
      </c>
    </row>
    <row r="23" spans="1:14" s="5" customFormat="1" x14ac:dyDescent="0.2">
      <c r="A23" s="7" t="e">
        <f>'Prog textura 1'!C30</f>
        <v>#REF!</v>
      </c>
      <c r="B23" s="24" t="e">
        <f t="shared" si="0"/>
        <v>#REF!</v>
      </c>
      <c r="C23" s="7" t="e">
        <f>'Prog textura 1'!E30</f>
        <v>#REF!</v>
      </c>
      <c r="D23" s="6" t="e">
        <f t="shared" si="1"/>
        <v>#REF!</v>
      </c>
      <c r="F23" s="5" t="e">
        <f t="shared" si="2"/>
        <v>#REF!</v>
      </c>
      <c r="H23" s="5" t="e">
        <f t="shared" si="3"/>
        <v>#REF!</v>
      </c>
      <c r="I23" s="5" t="e">
        <f t="shared" si="4"/>
        <v>#REF!</v>
      </c>
      <c r="J23" s="5" t="e">
        <f t="shared" si="5"/>
        <v>#REF!</v>
      </c>
      <c r="K23" s="5" t="e">
        <f t="shared" si="6"/>
        <v>#REF!</v>
      </c>
      <c r="L23" s="5" t="e">
        <f t="shared" si="7"/>
        <v>#REF!</v>
      </c>
      <c r="M23" s="5" t="e">
        <f t="shared" si="8"/>
        <v>#REF!</v>
      </c>
      <c r="N23" s="5" t="e">
        <f t="shared" si="9"/>
        <v>#REF!</v>
      </c>
    </row>
    <row r="24" spans="1:14" s="5" customFormat="1" x14ac:dyDescent="0.2">
      <c r="A24" s="7" t="e">
        <f>'Prog textura 1'!C31</f>
        <v>#REF!</v>
      </c>
      <c r="B24" s="24" t="e">
        <f t="shared" si="0"/>
        <v>#REF!</v>
      </c>
      <c r="C24" s="7" t="e">
        <f>'Prog textura 1'!E31</f>
        <v>#REF!</v>
      </c>
      <c r="D24" s="6" t="e">
        <f t="shared" si="1"/>
        <v>#REF!</v>
      </c>
      <c r="F24" s="5" t="e">
        <f t="shared" si="2"/>
        <v>#REF!</v>
      </c>
      <c r="H24" s="5" t="e">
        <f t="shared" si="3"/>
        <v>#REF!</v>
      </c>
      <c r="I24" s="5" t="e">
        <f t="shared" si="4"/>
        <v>#REF!</v>
      </c>
      <c r="J24" s="5" t="e">
        <f t="shared" si="5"/>
        <v>#REF!</v>
      </c>
      <c r="K24" s="5" t="e">
        <f t="shared" si="6"/>
        <v>#REF!</v>
      </c>
      <c r="L24" s="5" t="e">
        <f t="shared" si="7"/>
        <v>#REF!</v>
      </c>
      <c r="M24" s="5" t="e">
        <f t="shared" si="8"/>
        <v>#REF!</v>
      </c>
      <c r="N24" s="5" t="e">
        <f t="shared" si="9"/>
        <v>#REF!</v>
      </c>
    </row>
    <row r="25" spans="1:14" s="5" customFormat="1" x14ac:dyDescent="0.2">
      <c r="A25" s="7" t="e">
        <f>'Prog textura 1'!C32</f>
        <v>#REF!</v>
      </c>
      <c r="B25" s="24" t="e">
        <f t="shared" si="0"/>
        <v>#REF!</v>
      </c>
      <c r="C25" s="7" t="e">
        <f>'Prog textura 1'!E32</f>
        <v>#REF!</v>
      </c>
      <c r="D25" s="6" t="e">
        <f t="shared" si="1"/>
        <v>#REF!</v>
      </c>
      <c r="F25" s="5" t="e">
        <f t="shared" si="2"/>
        <v>#REF!</v>
      </c>
      <c r="H25" s="5" t="e">
        <f t="shared" si="3"/>
        <v>#REF!</v>
      </c>
      <c r="I25" s="5" t="e">
        <f t="shared" si="4"/>
        <v>#REF!</v>
      </c>
      <c r="J25" s="5" t="e">
        <f t="shared" si="5"/>
        <v>#REF!</v>
      </c>
      <c r="K25" s="5" t="e">
        <f t="shared" si="6"/>
        <v>#REF!</v>
      </c>
      <c r="L25" s="5" t="e">
        <f t="shared" si="7"/>
        <v>#REF!</v>
      </c>
      <c r="M25" s="5" t="e">
        <f t="shared" si="8"/>
        <v>#REF!</v>
      </c>
      <c r="N25" s="5" t="e">
        <f t="shared" si="9"/>
        <v>#REF!</v>
      </c>
    </row>
    <row r="26" spans="1:14" s="5" customFormat="1" x14ac:dyDescent="0.2">
      <c r="A26" s="7" t="e">
        <f>'Prog textura 1'!C33</f>
        <v>#REF!</v>
      </c>
      <c r="B26" s="24" t="e">
        <f t="shared" si="0"/>
        <v>#REF!</v>
      </c>
      <c r="C26" s="7" t="e">
        <f>'Prog textura 1'!E33</f>
        <v>#REF!</v>
      </c>
      <c r="D26" s="6" t="e">
        <f t="shared" si="1"/>
        <v>#REF!</v>
      </c>
      <c r="F26" s="5" t="e">
        <f t="shared" si="2"/>
        <v>#REF!</v>
      </c>
      <c r="H26" s="5" t="e">
        <f t="shared" si="3"/>
        <v>#REF!</v>
      </c>
      <c r="I26" s="5" t="e">
        <f t="shared" si="4"/>
        <v>#REF!</v>
      </c>
      <c r="J26" s="5" t="e">
        <f t="shared" si="5"/>
        <v>#REF!</v>
      </c>
      <c r="K26" s="5" t="e">
        <f t="shared" si="6"/>
        <v>#REF!</v>
      </c>
      <c r="L26" s="5" t="e">
        <f t="shared" si="7"/>
        <v>#REF!</v>
      </c>
      <c r="M26" s="5" t="e">
        <f t="shared" si="8"/>
        <v>#REF!</v>
      </c>
      <c r="N26" s="5" t="e">
        <f t="shared" si="9"/>
        <v>#REF!</v>
      </c>
    </row>
    <row r="27" spans="1:14" s="5" customFormat="1" x14ac:dyDescent="0.2">
      <c r="A27" s="7" t="e">
        <f>'Prog textura 1'!C34</f>
        <v>#REF!</v>
      </c>
      <c r="B27" s="24" t="e">
        <f t="shared" si="0"/>
        <v>#REF!</v>
      </c>
      <c r="C27" s="7" t="e">
        <f>'Prog textura 1'!E34</f>
        <v>#REF!</v>
      </c>
      <c r="D27" s="6" t="e">
        <f t="shared" si="1"/>
        <v>#REF!</v>
      </c>
      <c r="F27" s="5" t="e">
        <f t="shared" si="2"/>
        <v>#REF!</v>
      </c>
      <c r="H27" s="5" t="e">
        <f t="shared" si="3"/>
        <v>#REF!</v>
      </c>
      <c r="I27" s="5" t="e">
        <f t="shared" si="4"/>
        <v>#REF!</v>
      </c>
      <c r="J27" s="5" t="e">
        <f t="shared" si="5"/>
        <v>#REF!</v>
      </c>
      <c r="K27" s="5" t="e">
        <f t="shared" si="6"/>
        <v>#REF!</v>
      </c>
      <c r="L27" s="5" t="e">
        <f t="shared" si="7"/>
        <v>#REF!</v>
      </c>
      <c r="M27" s="5" t="e">
        <f t="shared" si="8"/>
        <v>#REF!</v>
      </c>
      <c r="N27" s="5" t="e">
        <f t="shared" si="9"/>
        <v>#REF!</v>
      </c>
    </row>
    <row r="28" spans="1:14" s="5" customFormat="1" x14ac:dyDescent="0.2">
      <c r="A28" s="7" t="e">
        <f>'Prog textura 1'!C35</f>
        <v>#REF!</v>
      </c>
      <c r="B28" s="24" t="e">
        <f t="shared" si="0"/>
        <v>#REF!</v>
      </c>
      <c r="C28" s="7" t="e">
        <f>'Prog textura 1'!E35</f>
        <v>#REF!</v>
      </c>
      <c r="D28" s="6" t="e">
        <f t="shared" si="1"/>
        <v>#REF!</v>
      </c>
      <c r="F28" s="5" t="e">
        <f t="shared" si="2"/>
        <v>#REF!</v>
      </c>
      <c r="H28" s="5" t="e">
        <f t="shared" si="3"/>
        <v>#REF!</v>
      </c>
      <c r="I28" s="5" t="e">
        <f t="shared" si="4"/>
        <v>#REF!</v>
      </c>
      <c r="J28" s="5" t="e">
        <f t="shared" si="5"/>
        <v>#REF!</v>
      </c>
      <c r="K28" s="5" t="e">
        <f t="shared" si="6"/>
        <v>#REF!</v>
      </c>
      <c r="L28" s="5" t="e">
        <f t="shared" si="7"/>
        <v>#REF!</v>
      </c>
      <c r="M28" s="5" t="e">
        <f t="shared" si="8"/>
        <v>#REF!</v>
      </c>
      <c r="N28" s="5" t="e">
        <f t="shared" si="9"/>
        <v>#REF!</v>
      </c>
    </row>
    <row r="29" spans="1:14" s="5" customFormat="1" x14ac:dyDescent="0.2">
      <c r="A29" s="7" t="e">
        <f>'Prog textura 1'!C36</f>
        <v>#REF!</v>
      </c>
      <c r="B29" s="24" t="e">
        <f t="shared" si="0"/>
        <v>#REF!</v>
      </c>
      <c r="C29" s="7" t="e">
        <f>'Prog textura 1'!E36</f>
        <v>#REF!</v>
      </c>
      <c r="D29" s="6" t="e">
        <f t="shared" si="1"/>
        <v>#REF!</v>
      </c>
      <c r="F29" s="5" t="e">
        <f t="shared" si="2"/>
        <v>#REF!</v>
      </c>
      <c r="H29" s="5" t="e">
        <f t="shared" si="3"/>
        <v>#REF!</v>
      </c>
      <c r="I29" s="5" t="e">
        <f t="shared" si="4"/>
        <v>#REF!</v>
      </c>
      <c r="J29" s="5" t="e">
        <f t="shared" si="5"/>
        <v>#REF!</v>
      </c>
      <c r="K29" s="5" t="e">
        <f t="shared" si="6"/>
        <v>#REF!</v>
      </c>
      <c r="L29" s="5" t="e">
        <f t="shared" si="7"/>
        <v>#REF!</v>
      </c>
      <c r="M29" s="5" t="e">
        <f t="shared" si="8"/>
        <v>#REF!</v>
      </c>
      <c r="N29" s="5" t="e">
        <f t="shared" si="9"/>
        <v>#REF!</v>
      </c>
    </row>
    <row r="30" spans="1:14" s="5" customFormat="1" x14ac:dyDescent="0.2">
      <c r="A30" s="7" t="e">
        <f>'Prog textura 1'!C37</f>
        <v>#REF!</v>
      </c>
      <c r="B30" s="24" t="e">
        <f t="shared" si="0"/>
        <v>#REF!</v>
      </c>
      <c r="C30" s="7" t="e">
        <f>'Prog textura 1'!E37</f>
        <v>#REF!</v>
      </c>
      <c r="D30" s="6" t="e">
        <f t="shared" si="1"/>
        <v>#REF!</v>
      </c>
      <c r="F30" s="5" t="e">
        <f t="shared" si="2"/>
        <v>#REF!</v>
      </c>
      <c r="H30" s="5" t="e">
        <f t="shared" si="3"/>
        <v>#REF!</v>
      </c>
      <c r="I30" s="5" t="e">
        <f t="shared" si="4"/>
        <v>#REF!</v>
      </c>
      <c r="J30" s="5" t="e">
        <f t="shared" si="5"/>
        <v>#REF!</v>
      </c>
      <c r="K30" s="5" t="e">
        <f t="shared" si="6"/>
        <v>#REF!</v>
      </c>
      <c r="L30" s="5" t="e">
        <f t="shared" si="7"/>
        <v>#REF!</v>
      </c>
      <c r="M30" s="5" t="e">
        <f t="shared" si="8"/>
        <v>#REF!</v>
      </c>
      <c r="N30" s="5" t="e">
        <f t="shared" si="9"/>
        <v>#REF!</v>
      </c>
    </row>
    <row r="31" spans="1:14" s="5" customFormat="1" x14ac:dyDescent="0.2">
      <c r="A31" s="7" t="e">
        <f>'Prog textura 1'!C38</f>
        <v>#REF!</v>
      </c>
      <c r="B31" s="24" t="e">
        <f t="shared" si="0"/>
        <v>#REF!</v>
      </c>
      <c r="C31" s="7" t="e">
        <f>'Prog textura 1'!E38</f>
        <v>#REF!</v>
      </c>
      <c r="D31" s="6" t="e">
        <f t="shared" si="1"/>
        <v>#REF!</v>
      </c>
      <c r="F31" s="5" t="e">
        <f t="shared" si="2"/>
        <v>#REF!</v>
      </c>
      <c r="H31" s="5" t="e">
        <f t="shared" si="3"/>
        <v>#REF!</v>
      </c>
      <c r="I31" s="5" t="e">
        <f t="shared" si="4"/>
        <v>#REF!</v>
      </c>
      <c r="J31" s="5" t="e">
        <f t="shared" si="5"/>
        <v>#REF!</v>
      </c>
      <c r="K31" s="5" t="e">
        <f t="shared" si="6"/>
        <v>#REF!</v>
      </c>
      <c r="L31" s="5" t="e">
        <f t="shared" si="7"/>
        <v>#REF!</v>
      </c>
      <c r="M31" s="5" t="e">
        <f t="shared" si="8"/>
        <v>#REF!</v>
      </c>
      <c r="N31" s="5" t="e">
        <f t="shared" si="9"/>
        <v>#REF!</v>
      </c>
    </row>
    <row r="32" spans="1:14" s="5" customFormat="1" x14ac:dyDescent="0.2">
      <c r="A32" s="7" t="e">
        <f>'Prog textura 1'!C39</f>
        <v>#REF!</v>
      </c>
      <c r="B32" s="24" t="e">
        <f t="shared" si="0"/>
        <v>#REF!</v>
      </c>
      <c r="C32" s="7" t="e">
        <f>'Prog textura 1'!E39</f>
        <v>#REF!</v>
      </c>
      <c r="D32" s="6" t="e">
        <f t="shared" si="1"/>
        <v>#REF!</v>
      </c>
      <c r="F32" s="5" t="e">
        <f t="shared" si="2"/>
        <v>#REF!</v>
      </c>
      <c r="H32" s="5" t="e">
        <f t="shared" si="3"/>
        <v>#REF!</v>
      </c>
      <c r="I32" s="5" t="e">
        <f t="shared" si="4"/>
        <v>#REF!</v>
      </c>
      <c r="J32" s="5" t="e">
        <f t="shared" si="5"/>
        <v>#REF!</v>
      </c>
      <c r="K32" s="5" t="e">
        <f t="shared" si="6"/>
        <v>#REF!</v>
      </c>
      <c r="L32" s="5" t="e">
        <f t="shared" si="7"/>
        <v>#REF!</v>
      </c>
      <c r="M32" s="5" t="e">
        <f t="shared" si="8"/>
        <v>#REF!</v>
      </c>
      <c r="N32" s="5" t="e">
        <f t="shared" si="9"/>
        <v>#REF!</v>
      </c>
    </row>
    <row r="33" spans="1:14" s="5" customFormat="1" x14ac:dyDescent="0.2">
      <c r="A33" s="7" t="e">
        <f>'Prog textura 1'!C40</f>
        <v>#REF!</v>
      </c>
      <c r="B33" s="24" t="e">
        <f t="shared" si="0"/>
        <v>#REF!</v>
      </c>
      <c r="C33" s="7" t="e">
        <f>'Prog textura 1'!E40</f>
        <v>#REF!</v>
      </c>
      <c r="D33" s="6" t="e">
        <f t="shared" si="1"/>
        <v>#REF!</v>
      </c>
      <c r="F33" s="5" t="e">
        <f t="shared" si="2"/>
        <v>#REF!</v>
      </c>
      <c r="H33" s="5" t="e">
        <f t="shared" si="3"/>
        <v>#REF!</v>
      </c>
      <c r="I33" s="5" t="e">
        <f t="shared" si="4"/>
        <v>#REF!</v>
      </c>
      <c r="J33" s="5" t="e">
        <f t="shared" si="5"/>
        <v>#REF!</v>
      </c>
      <c r="K33" s="5" t="e">
        <f t="shared" si="6"/>
        <v>#REF!</v>
      </c>
      <c r="L33" s="5" t="e">
        <f t="shared" si="7"/>
        <v>#REF!</v>
      </c>
      <c r="M33" s="5" t="e">
        <f t="shared" si="8"/>
        <v>#REF!</v>
      </c>
      <c r="N33" s="5" t="e">
        <f t="shared" si="9"/>
        <v>#REF!</v>
      </c>
    </row>
    <row r="34" spans="1:14" s="5" customFormat="1" x14ac:dyDescent="0.2">
      <c r="A34" s="7" t="e">
        <f>'Prog textura 1'!C41</f>
        <v>#REF!</v>
      </c>
      <c r="B34" s="24" t="e">
        <f t="shared" ref="B34:B60" si="10">100-(A34+C34)</f>
        <v>#REF!</v>
      </c>
      <c r="C34" s="7" t="e">
        <f>'Prog textura 1'!E41</f>
        <v>#REF!</v>
      </c>
      <c r="D34" s="6" t="e">
        <f t="shared" ref="D34:D60" si="11">IF(ABS(A34)+ABS(B34)+ABS(C34)&lt;&gt;100,"Estan mal los datos",IF(H34&lt;&gt;"",H34,IF(I34&lt;&gt;"",I34,IF(J34&lt;&gt;"",J34,IF(K34&lt;&gt;"",K34,IF(L34&lt;&gt;"",L34,IF(M34&lt;&gt;"",M34,N34)))))))</f>
        <v>#REF!</v>
      </c>
      <c r="F34" s="5" t="e">
        <f t="shared" ref="F34:F60" si="12">IF(C34&gt;=40,1,IF(C34&gt;=35,2,IF(C34&gt;=27,3,IF(C34&gt;=20,4,IF(C34&gt;=12,5,IF(C34&gt;=7,6,7))))))</f>
        <v>#REF!</v>
      </c>
      <c r="H34" s="5" t="e">
        <f t="shared" ref="H34:H60" si="13">IF(F34=1,IF(C34&gt;=(-A34+60),IF(A34&lt;45,"ARCILLOSO","ARCILLO ARENOSO"),"ARCILLO LIMOSO"),"")</f>
        <v>#REF!</v>
      </c>
      <c r="I34" s="5" t="e">
        <f t="shared" ref="I34:I60" si="14">IF($F$2=2,IF(A34&lt;=20,"FRANCO ARCILLO LIMOSO",IF(A34&gt;45,"ARCILLO ARENOSO","FRANCO ARCILLOSO")),"")</f>
        <v>#REF!</v>
      </c>
      <c r="J34" s="5" t="e">
        <f t="shared" ref="J34:J60" si="15">IF($F$2=3,IF(A34&lt;=20,"FRANCO ARCILLO LIMOSO",IF(A34&lt;45,"FRANCO ARCILLOSO","FRANCO ARCILLO ARENOSO")),"")</f>
        <v>#REF!</v>
      </c>
      <c r="K34" s="5" t="e">
        <f t="shared" ref="K34:K60" si="16">IF($F$2=4,IF(C34&lt;=(50-A34),"FRANCO LIMOSO",IF(C34&lt;=(72-A34),"FRANCO","FRANCO ARCILLO ARENOSO")),"")</f>
        <v>#REF!</v>
      </c>
      <c r="L34" s="5" t="e">
        <f t="shared" ref="L34:L60" si="17">IF($F$2=5,IF(C34&lt;(50-A34),"FRANCO LIMOSO",IF(A34&lt;=52,"FRANCO",IF(C34&gt;=(A34-70),"FRANCO ARENOSO","ARENOSO FRANCO"))),"")</f>
        <v>#REF!</v>
      </c>
      <c r="M34" s="5" t="e">
        <f t="shared" ref="M34:M60" si="18">IF($F$2=6,IF(C34&lt;=(20-A34),"LIMOSO",IF(C34&lt;=(50-A34),"FRANCO LIMOSO",IF(A34&lt;=52,"FRANCO",IF(C34&gt;=(A34-70),"FRANCO ARENOSO",IF(C34&gt;=(2*(A34-85)),"ARENOSO FRANCO","ARENOSO"))))),"")</f>
        <v>#REF!</v>
      </c>
      <c r="N34" s="5" t="e">
        <f t="shared" ref="N34:N60" si="19">IF($F$2=7,IF(C34&lt;=(20-A34),"LIMOSO",IF(C34&lt;=(50-A34),"FRANCO LIMOSO",IF(C34&gt;=(A34-70),"FRANCO ARENOSO",IF(C34&gt;=(2*(A34-85)),"ARENOSO FRANCO","ARENOSO")))),"")</f>
        <v>#REF!</v>
      </c>
    </row>
    <row r="35" spans="1:14" s="5" customFormat="1" x14ac:dyDescent="0.2">
      <c r="A35" s="7" t="e">
        <f>'Prog textura 1'!C42</f>
        <v>#REF!</v>
      </c>
      <c r="B35" s="24" t="e">
        <f t="shared" si="10"/>
        <v>#REF!</v>
      </c>
      <c r="C35" s="7" t="e">
        <f>'Prog textura 1'!E42</f>
        <v>#REF!</v>
      </c>
      <c r="D35" s="6" t="e">
        <f t="shared" si="11"/>
        <v>#REF!</v>
      </c>
      <c r="F35" s="5" t="e">
        <f t="shared" si="12"/>
        <v>#REF!</v>
      </c>
      <c r="H35" s="5" t="e">
        <f t="shared" si="13"/>
        <v>#REF!</v>
      </c>
      <c r="I35" s="5" t="e">
        <f t="shared" si="14"/>
        <v>#REF!</v>
      </c>
      <c r="J35" s="5" t="e">
        <f t="shared" si="15"/>
        <v>#REF!</v>
      </c>
      <c r="K35" s="5" t="e">
        <f t="shared" si="16"/>
        <v>#REF!</v>
      </c>
      <c r="L35" s="5" t="e">
        <f t="shared" si="17"/>
        <v>#REF!</v>
      </c>
      <c r="M35" s="5" t="e">
        <f t="shared" si="18"/>
        <v>#REF!</v>
      </c>
      <c r="N35" s="5" t="e">
        <f t="shared" si="19"/>
        <v>#REF!</v>
      </c>
    </row>
    <row r="36" spans="1:14" s="5" customFormat="1" x14ac:dyDescent="0.2">
      <c r="A36" s="7" t="e">
        <f>'Prog textura 1'!C43</f>
        <v>#REF!</v>
      </c>
      <c r="B36" s="24" t="e">
        <f t="shared" si="10"/>
        <v>#REF!</v>
      </c>
      <c r="C36" s="7" t="e">
        <f>'Prog textura 1'!E43</f>
        <v>#REF!</v>
      </c>
      <c r="D36" s="6" t="e">
        <f t="shared" si="11"/>
        <v>#REF!</v>
      </c>
      <c r="F36" s="5" t="e">
        <f t="shared" si="12"/>
        <v>#REF!</v>
      </c>
      <c r="H36" s="5" t="e">
        <f t="shared" si="13"/>
        <v>#REF!</v>
      </c>
      <c r="I36" s="5" t="e">
        <f t="shared" si="14"/>
        <v>#REF!</v>
      </c>
      <c r="J36" s="5" t="e">
        <f t="shared" si="15"/>
        <v>#REF!</v>
      </c>
      <c r="K36" s="5" t="e">
        <f t="shared" si="16"/>
        <v>#REF!</v>
      </c>
      <c r="L36" s="5" t="e">
        <f t="shared" si="17"/>
        <v>#REF!</v>
      </c>
      <c r="M36" s="5" t="e">
        <f t="shared" si="18"/>
        <v>#REF!</v>
      </c>
      <c r="N36" s="5" t="e">
        <f t="shared" si="19"/>
        <v>#REF!</v>
      </c>
    </row>
    <row r="37" spans="1:14" s="5" customFormat="1" x14ac:dyDescent="0.2">
      <c r="A37" s="7" t="e">
        <f>'Prog textura 1'!C44</f>
        <v>#REF!</v>
      </c>
      <c r="B37" s="24" t="e">
        <f t="shared" si="10"/>
        <v>#REF!</v>
      </c>
      <c r="C37" s="7" t="e">
        <f>'Prog textura 1'!E44</f>
        <v>#REF!</v>
      </c>
      <c r="D37" s="6" t="e">
        <f t="shared" si="11"/>
        <v>#REF!</v>
      </c>
      <c r="F37" s="5" t="e">
        <f t="shared" si="12"/>
        <v>#REF!</v>
      </c>
      <c r="H37" s="5" t="e">
        <f t="shared" si="13"/>
        <v>#REF!</v>
      </c>
      <c r="I37" s="5" t="e">
        <f t="shared" si="14"/>
        <v>#REF!</v>
      </c>
      <c r="J37" s="5" t="e">
        <f t="shared" si="15"/>
        <v>#REF!</v>
      </c>
      <c r="K37" s="5" t="e">
        <f t="shared" si="16"/>
        <v>#REF!</v>
      </c>
      <c r="L37" s="5" t="e">
        <f t="shared" si="17"/>
        <v>#REF!</v>
      </c>
      <c r="M37" s="5" t="e">
        <f t="shared" si="18"/>
        <v>#REF!</v>
      </c>
      <c r="N37" s="5" t="e">
        <f t="shared" si="19"/>
        <v>#REF!</v>
      </c>
    </row>
    <row r="38" spans="1:14" s="5" customFormat="1" x14ac:dyDescent="0.2">
      <c r="A38" s="7" t="e">
        <f>'Prog textura 1'!C45</f>
        <v>#REF!</v>
      </c>
      <c r="B38" s="24" t="e">
        <f t="shared" si="10"/>
        <v>#REF!</v>
      </c>
      <c r="C38" s="7" t="e">
        <f>'Prog textura 1'!E45</f>
        <v>#REF!</v>
      </c>
      <c r="D38" s="6" t="e">
        <f t="shared" si="11"/>
        <v>#REF!</v>
      </c>
      <c r="F38" s="5" t="e">
        <f t="shared" si="12"/>
        <v>#REF!</v>
      </c>
      <c r="H38" s="5" t="e">
        <f t="shared" si="13"/>
        <v>#REF!</v>
      </c>
      <c r="I38" s="5" t="e">
        <f t="shared" si="14"/>
        <v>#REF!</v>
      </c>
      <c r="J38" s="5" t="e">
        <f t="shared" si="15"/>
        <v>#REF!</v>
      </c>
      <c r="K38" s="5" t="e">
        <f t="shared" si="16"/>
        <v>#REF!</v>
      </c>
      <c r="L38" s="5" t="e">
        <f t="shared" si="17"/>
        <v>#REF!</v>
      </c>
      <c r="M38" s="5" t="e">
        <f t="shared" si="18"/>
        <v>#REF!</v>
      </c>
      <c r="N38" s="5" t="e">
        <f t="shared" si="19"/>
        <v>#REF!</v>
      </c>
    </row>
    <row r="39" spans="1:14" s="5" customFormat="1" x14ac:dyDescent="0.2">
      <c r="A39" s="7" t="e">
        <f>'Prog textura 1'!C46</f>
        <v>#REF!</v>
      </c>
      <c r="B39" s="24" t="e">
        <f t="shared" si="10"/>
        <v>#REF!</v>
      </c>
      <c r="C39" s="7" t="e">
        <f>'Prog textura 1'!E46</f>
        <v>#REF!</v>
      </c>
      <c r="D39" s="6" t="e">
        <f t="shared" si="11"/>
        <v>#REF!</v>
      </c>
      <c r="F39" s="5" t="e">
        <f t="shared" si="12"/>
        <v>#REF!</v>
      </c>
      <c r="H39" s="5" t="e">
        <f t="shared" si="13"/>
        <v>#REF!</v>
      </c>
      <c r="I39" s="5" t="e">
        <f t="shared" si="14"/>
        <v>#REF!</v>
      </c>
      <c r="J39" s="5" t="e">
        <f t="shared" si="15"/>
        <v>#REF!</v>
      </c>
      <c r="K39" s="5" t="e">
        <f t="shared" si="16"/>
        <v>#REF!</v>
      </c>
      <c r="L39" s="5" t="e">
        <f t="shared" si="17"/>
        <v>#REF!</v>
      </c>
      <c r="M39" s="5" t="e">
        <f t="shared" si="18"/>
        <v>#REF!</v>
      </c>
      <c r="N39" s="5" t="e">
        <f t="shared" si="19"/>
        <v>#REF!</v>
      </c>
    </row>
    <row r="40" spans="1:14" s="5" customFormat="1" x14ac:dyDescent="0.2">
      <c r="A40" s="7" t="e">
        <f>'Prog textura 1'!C47</f>
        <v>#REF!</v>
      </c>
      <c r="B40" s="24" t="e">
        <f t="shared" si="10"/>
        <v>#REF!</v>
      </c>
      <c r="C40" s="7" t="e">
        <f>'Prog textura 1'!E47</f>
        <v>#REF!</v>
      </c>
      <c r="D40" s="6" t="e">
        <f t="shared" si="11"/>
        <v>#REF!</v>
      </c>
      <c r="F40" s="5" t="e">
        <f t="shared" si="12"/>
        <v>#REF!</v>
      </c>
      <c r="H40" s="5" t="e">
        <f t="shared" si="13"/>
        <v>#REF!</v>
      </c>
      <c r="I40" s="5" t="e">
        <f t="shared" si="14"/>
        <v>#REF!</v>
      </c>
      <c r="J40" s="5" t="e">
        <f t="shared" si="15"/>
        <v>#REF!</v>
      </c>
      <c r="K40" s="5" t="e">
        <f t="shared" si="16"/>
        <v>#REF!</v>
      </c>
      <c r="L40" s="5" t="e">
        <f t="shared" si="17"/>
        <v>#REF!</v>
      </c>
      <c r="M40" s="5" t="e">
        <f t="shared" si="18"/>
        <v>#REF!</v>
      </c>
      <c r="N40" s="5" t="e">
        <f t="shared" si="19"/>
        <v>#REF!</v>
      </c>
    </row>
    <row r="41" spans="1:14" s="5" customFormat="1" x14ac:dyDescent="0.2">
      <c r="A41" s="7" t="e">
        <f>'Prog textura 1'!C48</f>
        <v>#REF!</v>
      </c>
      <c r="B41" s="24" t="e">
        <f t="shared" si="10"/>
        <v>#REF!</v>
      </c>
      <c r="C41" s="7" t="e">
        <f>'Prog textura 1'!E48</f>
        <v>#REF!</v>
      </c>
      <c r="D41" s="6" t="e">
        <f t="shared" si="11"/>
        <v>#REF!</v>
      </c>
      <c r="F41" s="5" t="e">
        <f t="shared" si="12"/>
        <v>#REF!</v>
      </c>
      <c r="H41" s="5" t="e">
        <f t="shared" si="13"/>
        <v>#REF!</v>
      </c>
      <c r="I41" s="5" t="e">
        <f t="shared" si="14"/>
        <v>#REF!</v>
      </c>
      <c r="J41" s="5" t="e">
        <f t="shared" si="15"/>
        <v>#REF!</v>
      </c>
      <c r="K41" s="5" t="e">
        <f t="shared" si="16"/>
        <v>#REF!</v>
      </c>
      <c r="L41" s="5" t="e">
        <f t="shared" si="17"/>
        <v>#REF!</v>
      </c>
      <c r="M41" s="5" t="e">
        <f t="shared" si="18"/>
        <v>#REF!</v>
      </c>
      <c r="N41" s="5" t="e">
        <f t="shared" si="19"/>
        <v>#REF!</v>
      </c>
    </row>
    <row r="42" spans="1:14" s="5" customFormat="1" x14ac:dyDescent="0.2">
      <c r="A42" s="7" t="e">
        <f>'Prog textura 1'!C49</f>
        <v>#REF!</v>
      </c>
      <c r="B42" s="24" t="e">
        <f t="shared" si="10"/>
        <v>#REF!</v>
      </c>
      <c r="C42" s="7" t="e">
        <f>'Prog textura 1'!E49</f>
        <v>#REF!</v>
      </c>
      <c r="D42" s="6" t="e">
        <f t="shared" si="11"/>
        <v>#REF!</v>
      </c>
      <c r="F42" s="5" t="e">
        <f t="shared" si="12"/>
        <v>#REF!</v>
      </c>
      <c r="H42" s="5" t="e">
        <f t="shared" si="13"/>
        <v>#REF!</v>
      </c>
      <c r="I42" s="5" t="e">
        <f t="shared" si="14"/>
        <v>#REF!</v>
      </c>
      <c r="J42" s="5" t="e">
        <f t="shared" si="15"/>
        <v>#REF!</v>
      </c>
      <c r="K42" s="5" t="e">
        <f t="shared" si="16"/>
        <v>#REF!</v>
      </c>
      <c r="L42" s="5" t="e">
        <f t="shared" si="17"/>
        <v>#REF!</v>
      </c>
      <c r="M42" s="5" t="e">
        <f t="shared" si="18"/>
        <v>#REF!</v>
      </c>
      <c r="N42" s="5" t="e">
        <f t="shared" si="19"/>
        <v>#REF!</v>
      </c>
    </row>
    <row r="43" spans="1:14" s="5" customFormat="1" x14ac:dyDescent="0.2">
      <c r="A43" s="7" t="e">
        <f>'Prog textura 1'!C50</f>
        <v>#REF!</v>
      </c>
      <c r="B43" s="24" t="e">
        <f t="shared" si="10"/>
        <v>#REF!</v>
      </c>
      <c r="C43" s="7" t="e">
        <f>'Prog textura 1'!E50</f>
        <v>#REF!</v>
      </c>
      <c r="D43" s="6" t="e">
        <f t="shared" si="11"/>
        <v>#REF!</v>
      </c>
      <c r="F43" s="5" t="e">
        <f t="shared" si="12"/>
        <v>#REF!</v>
      </c>
      <c r="H43" s="5" t="e">
        <f t="shared" si="13"/>
        <v>#REF!</v>
      </c>
      <c r="I43" s="5" t="e">
        <f t="shared" si="14"/>
        <v>#REF!</v>
      </c>
      <c r="J43" s="5" t="e">
        <f t="shared" si="15"/>
        <v>#REF!</v>
      </c>
      <c r="K43" s="5" t="e">
        <f t="shared" si="16"/>
        <v>#REF!</v>
      </c>
      <c r="L43" s="5" t="e">
        <f t="shared" si="17"/>
        <v>#REF!</v>
      </c>
      <c r="M43" s="5" t="e">
        <f t="shared" si="18"/>
        <v>#REF!</v>
      </c>
      <c r="N43" s="5" t="e">
        <f t="shared" si="19"/>
        <v>#REF!</v>
      </c>
    </row>
    <row r="44" spans="1:14" s="5" customFormat="1" x14ac:dyDescent="0.2">
      <c r="A44" s="7" t="e">
        <f>'Prog textura 1'!C51</f>
        <v>#REF!</v>
      </c>
      <c r="B44" s="24" t="e">
        <f t="shared" si="10"/>
        <v>#REF!</v>
      </c>
      <c r="C44" s="7" t="e">
        <f>'Prog textura 1'!E51</f>
        <v>#REF!</v>
      </c>
      <c r="D44" s="6" t="e">
        <f t="shared" si="11"/>
        <v>#REF!</v>
      </c>
      <c r="F44" s="5" t="e">
        <f t="shared" si="12"/>
        <v>#REF!</v>
      </c>
      <c r="H44" s="5" t="e">
        <f t="shared" si="13"/>
        <v>#REF!</v>
      </c>
      <c r="I44" s="5" t="e">
        <f t="shared" si="14"/>
        <v>#REF!</v>
      </c>
      <c r="J44" s="5" t="e">
        <f t="shared" si="15"/>
        <v>#REF!</v>
      </c>
      <c r="K44" s="5" t="e">
        <f t="shared" si="16"/>
        <v>#REF!</v>
      </c>
      <c r="L44" s="5" t="e">
        <f t="shared" si="17"/>
        <v>#REF!</v>
      </c>
      <c r="M44" s="5" t="e">
        <f t="shared" si="18"/>
        <v>#REF!</v>
      </c>
      <c r="N44" s="5" t="e">
        <f t="shared" si="19"/>
        <v>#REF!</v>
      </c>
    </row>
    <row r="45" spans="1:14" s="5" customFormat="1" x14ac:dyDescent="0.2">
      <c r="A45" s="7" t="e">
        <f>'Prog textura 1'!C52</f>
        <v>#REF!</v>
      </c>
      <c r="B45" s="24" t="e">
        <f t="shared" si="10"/>
        <v>#REF!</v>
      </c>
      <c r="C45" s="7" t="e">
        <f>'Prog textura 1'!E52</f>
        <v>#REF!</v>
      </c>
      <c r="D45" s="6" t="e">
        <f t="shared" si="11"/>
        <v>#REF!</v>
      </c>
      <c r="F45" s="5" t="e">
        <f t="shared" si="12"/>
        <v>#REF!</v>
      </c>
      <c r="H45" s="5" t="e">
        <f t="shared" si="13"/>
        <v>#REF!</v>
      </c>
      <c r="I45" s="5" t="e">
        <f t="shared" si="14"/>
        <v>#REF!</v>
      </c>
      <c r="J45" s="5" t="e">
        <f t="shared" si="15"/>
        <v>#REF!</v>
      </c>
      <c r="K45" s="5" t="e">
        <f t="shared" si="16"/>
        <v>#REF!</v>
      </c>
      <c r="L45" s="5" t="e">
        <f t="shared" si="17"/>
        <v>#REF!</v>
      </c>
      <c r="M45" s="5" t="e">
        <f t="shared" si="18"/>
        <v>#REF!</v>
      </c>
      <c r="N45" s="5" t="e">
        <f t="shared" si="19"/>
        <v>#REF!</v>
      </c>
    </row>
    <row r="46" spans="1:14" s="5" customFormat="1" x14ac:dyDescent="0.2">
      <c r="A46" s="7" t="e">
        <f>'Prog textura 1'!C53</f>
        <v>#REF!</v>
      </c>
      <c r="B46" s="24" t="e">
        <f t="shared" si="10"/>
        <v>#REF!</v>
      </c>
      <c r="C46" s="7" t="e">
        <f>'Prog textura 1'!E53</f>
        <v>#REF!</v>
      </c>
      <c r="D46" s="6" t="e">
        <f t="shared" si="11"/>
        <v>#REF!</v>
      </c>
      <c r="F46" s="5" t="e">
        <f t="shared" si="12"/>
        <v>#REF!</v>
      </c>
      <c r="H46" s="5" t="e">
        <f t="shared" si="13"/>
        <v>#REF!</v>
      </c>
      <c r="I46" s="5" t="e">
        <f t="shared" si="14"/>
        <v>#REF!</v>
      </c>
      <c r="J46" s="5" t="e">
        <f t="shared" si="15"/>
        <v>#REF!</v>
      </c>
      <c r="K46" s="5" t="e">
        <f t="shared" si="16"/>
        <v>#REF!</v>
      </c>
      <c r="L46" s="5" t="e">
        <f t="shared" si="17"/>
        <v>#REF!</v>
      </c>
      <c r="M46" s="5" t="e">
        <f t="shared" si="18"/>
        <v>#REF!</v>
      </c>
      <c r="N46" s="5" t="e">
        <f t="shared" si="19"/>
        <v>#REF!</v>
      </c>
    </row>
    <row r="47" spans="1:14" s="5" customFormat="1" x14ac:dyDescent="0.2">
      <c r="A47" s="7" t="e">
        <f>'Prog textura 1'!C54</f>
        <v>#REF!</v>
      </c>
      <c r="B47" s="24" t="e">
        <f t="shared" si="10"/>
        <v>#REF!</v>
      </c>
      <c r="C47" s="7" t="e">
        <f>'Prog textura 1'!E54</f>
        <v>#REF!</v>
      </c>
      <c r="D47" s="6" t="e">
        <f t="shared" si="11"/>
        <v>#REF!</v>
      </c>
      <c r="F47" s="5" t="e">
        <f t="shared" si="12"/>
        <v>#REF!</v>
      </c>
      <c r="H47" s="5" t="e">
        <f t="shared" si="13"/>
        <v>#REF!</v>
      </c>
      <c r="I47" s="5" t="e">
        <f t="shared" si="14"/>
        <v>#REF!</v>
      </c>
      <c r="J47" s="5" t="e">
        <f t="shared" si="15"/>
        <v>#REF!</v>
      </c>
      <c r="K47" s="5" t="e">
        <f t="shared" si="16"/>
        <v>#REF!</v>
      </c>
      <c r="L47" s="5" t="e">
        <f t="shared" si="17"/>
        <v>#REF!</v>
      </c>
      <c r="M47" s="5" t="e">
        <f t="shared" si="18"/>
        <v>#REF!</v>
      </c>
      <c r="N47" s="5" t="e">
        <f t="shared" si="19"/>
        <v>#REF!</v>
      </c>
    </row>
    <row r="48" spans="1:14" s="5" customFormat="1" x14ac:dyDescent="0.2">
      <c r="A48" s="7" t="e">
        <f>'Prog textura 1'!C55</f>
        <v>#REF!</v>
      </c>
      <c r="B48" s="24" t="e">
        <f t="shared" si="10"/>
        <v>#REF!</v>
      </c>
      <c r="C48" s="7" t="e">
        <f>'Prog textura 1'!E55</f>
        <v>#REF!</v>
      </c>
      <c r="D48" s="6" t="e">
        <f t="shared" si="11"/>
        <v>#REF!</v>
      </c>
      <c r="F48" s="5" t="e">
        <f t="shared" si="12"/>
        <v>#REF!</v>
      </c>
      <c r="H48" s="5" t="e">
        <f t="shared" si="13"/>
        <v>#REF!</v>
      </c>
      <c r="I48" s="5" t="e">
        <f t="shared" si="14"/>
        <v>#REF!</v>
      </c>
      <c r="J48" s="5" t="e">
        <f t="shared" si="15"/>
        <v>#REF!</v>
      </c>
      <c r="K48" s="5" t="e">
        <f t="shared" si="16"/>
        <v>#REF!</v>
      </c>
      <c r="L48" s="5" t="e">
        <f t="shared" si="17"/>
        <v>#REF!</v>
      </c>
      <c r="M48" s="5" t="e">
        <f t="shared" si="18"/>
        <v>#REF!</v>
      </c>
      <c r="N48" s="5" t="e">
        <f t="shared" si="19"/>
        <v>#REF!</v>
      </c>
    </row>
    <row r="49" spans="1:14" s="5" customFormat="1" x14ac:dyDescent="0.2">
      <c r="A49" s="7" t="e">
        <f>'Prog textura 1'!C56</f>
        <v>#REF!</v>
      </c>
      <c r="B49" s="24" t="e">
        <f t="shared" si="10"/>
        <v>#REF!</v>
      </c>
      <c r="C49" s="7" t="e">
        <f>'Prog textura 1'!E56</f>
        <v>#REF!</v>
      </c>
      <c r="D49" s="6" t="e">
        <f t="shared" si="11"/>
        <v>#REF!</v>
      </c>
      <c r="F49" s="5" t="e">
        <f t="shared" si="12"/>
        <v>#REF!</v>
      </c>
      <c r="H49" s="5" t="e">
        <f t="shared" si="13"/>
        <v>#REF!</v>
      </c>
      <c r="I49" s="5" t="e">
        <f t="shared" si="14"/>
        <v>#REF!</v>
      </c>
      <c r="J49" s="5" t="e">
        <f t="shared" si="15"/>
        <v>#REF!</v>
      </c>
      <c r="K49" s="5" t="e">
        <f t="shared" si="16"/>
        <v>#REF!</v>
      </c>
      <c r="L49" s="5" t="e">
        <f t="shared" si="17"/>
        <v>#REF!</v>
      </c>
      <c r="M49" s="5" t="e">
        <f t="shared" si="18"/>
        <v>#REF!</v>
      </c>
      <c r="N49" s="5" t="e">
        <f t="shared" si="19"/>
        <v>#REF!</v>
      </c>
    </row>
    <row r="50" spans="1:14" s="5" customFormat="1" x14ac:dyDescent="0.2">
      <c r="A50" s="7" t="e">
        <f>'Prog textura 1'!C57</f>
        <v>#REF!</v>
      </c>
      <c r="B50" s="24" t="e">
        <f t="shared" si="10"/>
        <v>#REF!</v>
      </c>
      <c r="C50" s="7" t="e">
        <f>'Prog textura 1'!E57</f>
        <v>#REF!</v>
      </c>
      <c r="D50" s="6" t="e">
        <f t="shared" si="11"/>
        <v>#REF!</v>
      </c>
      <c r="F50" s="5" t="e">
        <f t="shared" si="12"/>
        <v>#REF!</v>
      </c>
      <c r="H50" s="5" t="e">
        <f t="shared" si="13"/>
        <v>#REF!</v>
      </c>
      <c r="I50" s="5" t="e">
        <f t="shared" si="14"/>
        <v>#REF!</v>
      </c>
      <c r="J50" s="5" t="e">
        <f t="shared" si="15"/>
        <v>#REF!</v>
      </c>
      <c r="K50" s="5" t="e">
        <f t="shared" si="16"/>
        <v>#REF!</v>
      </c>
      <c r="L50" s="5" t="e">
        <f t="shared" si="17"/>
        <v>#REF!</v>
      </c>
      <c r="M50" s="5" t="e">
        <f t="shared" si="18"/>
        <v>#REF!</v>
      </c>
      <c r="N50" s="5" t="e">
        <f t="shared" si="19"/>
        <v>#REF!</v>
      </c>
    </row>
    <row r="51" spans="1:14" s="5" customFormat="1" x14ac:dyDescent="0.2">
      <c r="A51" s="7" t="e">
        <f>'Prog textura 1'!C58</f>
        <v>#REF!</v>
      </c>
      <c r="B51" s="24" t="e">
        <f t="shared" si="10"/>
        <v>#REF!</v>
      </c>
      <c r="C51" s="7" t="e">
        <f>'Prog textura 1'!E58</f>
        <v>#REF!</v>
      </c>
      <c r="D51" s="6" t="e">
        <f t="shared" si="11"/>
        <v>#REF!</v>
      </c>
      <c r="F51" s="5" t="e">
        <f t="shared" si="12"/>
        <v>#REF!</v>
      </c>
      <c r="H51" s="5" t="e">
        <f t="shared" si="13"/>
        <v>#REF!</v>
      </c>
      <c r="I51" s="5" t="e">
        <f t="shared" si="14"/>
        <v>#REF!</v>
      </c>
      <c r="J51" s="5" t="e">
        <f t="shared" si="15"/>
        <v>#REF!</v>
      </c>
      <c r="K51" s="5" t="e">
        <f t="shared" si="16"/>
        <v>#REF!</v>
      </c>
      <c r="L51" s="5" t="e">
        <f t="shared" si="17"/>
        <v>#REF!</v>
      </c>
      <c r="M51" s="5" t="e">
        <f t="shared" si="18"/>
        <v>#REF!</v>
      </c>
      <c r="N51" s="5" t="e">
        <f t="shared" si="19"/>
        <v>#REF!</v>
      </c>
    </row>
    <row r="52" spans="1:14" s="5" customFormat="1" x14ac:dyDescent="0.2">
      <c r="A52" s="7" t="e">
        <f>'Prog textura 1'!C59</f>
        <v>#REF!</v>
      </c>
      <c r="B52" s="24" t="e">
        <f t="shared" si="10"/>
        <v>#REF!</v>
      </c>
      <c r="C52" s="7" t="e">
        <f>'Prog textura 1'!E59</f>
        <v>#REF!</v>
      </c>
      <c r="D52" s="6" t="e">
        <f t="shared" si="11"/>
        <v>#REF!</v>
      </c>
      <c r="F52" s="5" t="e">
        <f t="shared" si="12"/>
        <v>#REF!</v>
      </c>
      <c r="H52" s="5" t="e">
        <f t="shared" si="13"/>
        <v>#REF!</v>
      </c>
      <c r="I52" s="5" t="e">
        <f t="shared" si="14"/>
        <v>#REF!</v>
      </c>
      <c r="J52" s="5" t="e">
        <f t="shared" si="15"/>
        <v>#REF!</v>
      </c>
      <c r="K52" s="5" t="e">
        <f t="shared" si="16"/>
        <v>#REF!</v>
      </c>
      <c r="L52" s="5" t="e">
        <f t="shared" si="17"/>
        <v>#REF!</v>
      </c>
      <c r="M52" s="5" t="e">
        <f t="shared" si="18"/>
        <v>#REF!</v>
      </c>
      <c r="N52" s="5" t="e">
        <f t="shared" si="19"/>
        <v>#REF!</v>
      </c>
    </row>
    <row r="53" spans="1:14" s="5" customFormat="1" x14ac:dyDescent="0.2">
      <c r="A53" s="7" t="e">
        <f>'Prog textura 1'!C60</f>
        <v>#REF!</v>
      </c>
      <c r="B53" s="24" t="e">
        <f t="shared" si="10"/>
        <v>#REF!</v>
      </c>
      <c r="C53" s="7" t="e">
        <f>'Prog textura 1'!E60</f>
        <v>#REF!</v>
      </c>
      <c r="D53" s="6" t="e">
        <f t="shared" si="11"/>
        <v>#REF!</v>
      </c>
      <c r="F53" s="5" t="e">
        <f t="shared" si="12"/>
        <v>#REF!</v>
      </c>
      <c r="H53" s="5" t="e">
        <f t="shared" si="13"/>
        <v>#REF!</v>
      </c>
      <c r="I53" s="5" t="e">
        <f t="shared" si="14"/>
        <v>#REF!</v>
      </c>
      <c r="J53" s="5" t="e">
        <f t="shared" si="15"/>
        <v>#REF!</v>
      </c>
      <c r="K53" s="5" t="e">
        <f t="shared" si="16"/>
        <v>#REF!</v>
      </c>
      <c r="L53" s="5" t="e">
        <f t="shared" si="17"/>
        <v>#REF!</v>
      </c>
      <c r="M53" s="5" t="e">
        <f t="shared" si="18"/>
        <v>#REF!</v>
      </c>
      <c r="N53" s="5" t="e">
        <f t="shared" si="19"/>
        <v>#REF!</v>
      </c>
    </row>
    <row r="54" spans="1:14" s="5" customFormat="1" x14ac:dyDescent="0.2">
      <c r="A54" s="7" t="e">
        <f>'Prog textura 1'!C61</f>
        <v>#REF!</v>
      </c>
      <c r="B54" s="24" t="e">
        <f t="shared" si="10"/>
        <v>#REF!</v>
      </c>
      <c r="C54" s="7" t="e">
        <f>'Prog textura 1'!E61</f>
        <v>#REF!</v>
      </c>
      <c r="D54" s="6" t="e">
        <f t="shared" si="11"/>
        <v>#REF!</v>
      </c>
      <c r="F54" s="5" t="e">
        <f t="shared" si="12"/>
        <v>#REF!</v>
      </c>
      <c r="H54" s="5" t="e">
        <f t="shared" si="13"/>
        <v>#REF!</v>
      </c>
      <c r="I54" s="5" t="e">
        <f t="shared" si="14"/>
        <v>#REF!</v>
      </c>
      <c r="J54" s="5" t="e">
        <f t="shared" si="15"/>
        <v>#REF!</v>
      </c>
      <c r="K54" s="5" t="e">
        <f t="shared" si="16"/>
        <v>#REF!</v>
      </c>
      <c r="L54" s="5" t="e">
        <f t="shared" si="17"/>
        <v>#REF!</v>
      </c>
      <c r="M54" s="5" t="e">
        <f t="shared" si="18"/>
        <v>#REF!</v>
      </c>
      <c r="N54" s="5" t="e">
        <f t="shared" si="19"/>
        <v>#REF!</v>
      </c>
    </row>
    <row r="55" spans="1:14" s="5" customFormat="1" x14ac:dyDescent="0.2">
      <c r="A55" s="7" t="e">
        <f>'Prog textura 1'!C62</f>
        <v>#REF!</v>
      </c>
      <c r="B55" s="24" t="e">
        <f t="shared" si="10"/>
        <v>#REF!</v>
      </c>
      <c r="C55" s="7" t="e">
        <f>'Prog textura 1'!E62</f>
        <v>#REF!</v>
      </c>
      <c r="D55" s="6" t="e">
        <f t="shared" si="11"/>
        <v>#REF!</v>
      </c>
      <c r="F55" s="5" t="e">
        <f t="shared" si="12"/>
        <v>#REF!</v>
      </c>
      <c r="H55" s="5" t="e">
        <f t="shared" si="13"/>
        <v>#REF!</v>
      </c>
      <c r="I55" s="5" t="e">
        <f t="shared" si="14"/>
        <v>#REF!</v>
      </c>
      <c r="J55" s="5" t="e">
        <f t="shared" si="15"/>
        <v>#REF!</v>
      </c>
      <c r="K55" s="5" t="e">
        <f t="shared" si="16"/>
        <v>#REF!</v>
      </c>
      <c r="L55" s="5" t="e">
        <f t="shared" si="17"/>
        <v>#REF!</v>
      </c>
      <c r="M55" s="5" t="e">
        <f t="shared" si="18"/>
        <v>#REF!</v>
      </c>
      <c r="N55" s="5" t="e">
        <f t="shared" si="19"/>
        <v>#REF!</v>
      </c>
    </row>
    <row r="56" spans="1:14" s="5" customFormat="1" x14ac:dyDescent="0.2">
      <c r="A56" s="7" t="e">
        <f>'Prog textura 1'!C63</f>
        <v>#REF!</v>
      </c>
      <c r="B56" s="24" t="e">
        <f t="shared" si="10"/>
        <v>#REF!</v>
      </c>
      <c r="C56" s="7" t="e">
        <f>'Prog textura 1'!E63</f>
        <v>#REF!</v>
      </c>
      <c r="D56" s="6" t="e">
        <f t="shared" si="11"/>
        <v>#REF!</v>
      </c>
      <c r="F56" s="5" t="e">
        <f t="shared" si="12"/>
        <v>#REF!</v>
      </c>
      <c r="H56" s="5" t="e">
        <f t="shared" si="13"/>
        <v>#REF!</v>
      </c>
      <c r="I56" s="5" t="e">
        <f t="shared" si="14"/>
        <v>#REF!</v>
      </c>
      <c r="J56" s="5" t="e">
        <f t="shared" si="15"/>
        <v>#REF!</v>
      </c>
      <c r="K56" s="5" t="e">
        <f t="shared" si="16"/>
        <v>#REF!</v>
      </c>
      <c r="L56" s="5" t="e">
        <f t="shared" si="17"/>
        <v>#REF!</v>
      </c>
      <c r="M56" s="5" t="e">
        <f t="shared" si="18"/>
        <v>#REF!</v>
      </c>
      <c r="N56" s="5" t="e">
        <f t="shared" si="19"/>
        <v>#REF!</v>
      </c>
    </row>
    <row r="57" spans="1:14" s="5" customFormat="1" x14ac:dyDescent="0.2">
      <c r="A57" s="7" t="e">
        <f>'Prog textura 1'!C64</f>
        <v>#REF!</v>
      </c>
      <c r="B57" s="24" t="e">
        <f t="shared" si="10"/>
        <v>#REF!</v>
      </c>
      <c r="C57" s="7" t="e">
        <f>'Prog textura 1'!E64</f>
        <v>#REF!</v>
      </c>
      <c r="D57" s="6" t="e">
        <f t="shared" si="11"/>
        <v>#REF!</v>
      </c>
      <c r="F57" s="5" t="e">
        <f t="shared" si="12"/>
        <v>#REF!</v>
      </c>
      <c r="H57" s="5" t="e">
        <f t="shared" si="13"/>
        <v>#REF!</v>
      </c>
      <c r="I57" s="5" t="e">
        <f t="shared" si="14"/>
        <v>#REF!</v>
      </c>
      <c r="J57" s="5" t="e">
        <f t="shared" si="15"/>
        <v>#REF!</v>
      </c>
      <c r="K57" s="5" t="e">
        <f t="shared" si="16"/>
        <v>#REF!</v>
      </c>
      <c r="L57" s="5" t="e">
        <f t="shared" si="17"/>
        <v>#REF!</v>
      </c>
      <c r="M57" s="5" t="e">
        <f t="shared" si="18"/>
        <v>#REF!</v>
      </c>
      <c r="N57" s="5" t="e">
        <f t="shared" si="19"/>
        <v>#REF!</v>
      </c>
    </row>
    <row r="58" spans="1:14" s="5" customFormat="1" x14ac:dyDescent="0.2">
      <c r="A58" s="7" t="e">
        <f>'Prog textura 1'!C65</f>
        <v>#REF!</v>
      </c>
      <c r="B58" s="24" t="e">
        <f t="shared" si="10"/>
        <v>#REF!</v>
      </c>
      <c r="C58" s="7" t="e">
        <f>'Prog textura 1'!E65</f>
        <v>#REF!</v>
      </c>
      <c r="D58" s="6" t="e">
        <f t="shared" si="11"/>
        <v>#REF!</v>
      </c>
      <c r="F58" s="5" t="e">
        <f t="shared" si="12"/>
        <v>#REF!</v>
      </c>
      <c r="H58" s="5" t="e">
        <f t="shared" si="13"/>
        <v>#REF!</v>
      </c>
      <c r="I58" s="5" t="e">
        <f t="shared" si="14"/>
        <v>#REF!</v>
      </c>
      <c r="J58" s="5" t="e">
        <f t="shared" si="15"/>
        <v>#REF!</v>
      </c>
      <c r="K58" s="5" t="e">
        <f t="shared" si="16"/>
        <v>#REF!</v>
      </c>
      <c r="L58" s="5" t="e">
        <f t="shared" si="17"/>
        <v>#REF!</v>
      </c>
      <c r="M58" s="5" t="e">
        <f t="shared" si="18"/>
        <v>#REF!</v>
      </c>
      <c r="N58" s="5" t="e">
        <f t="shared" si="19"/>
        <v>#REF!</v>
      </c>
    </row>
    <row r="59" spans="1:14" s="5" customFormat="1" x14ac:dyDescent="0.2">
      <c r="A59" s="7" t="e">
        <f>'Prog textura 1'!C66</f>
        <v>#REF!</v>
      </c>
      <c r="B59" s="24" t="e">
        <f t="shared" si="10"/>
        <v>#REF!</v>
      </c>
      <c r="C59" s="7" t="e">
        <f>'Prog textura 1'!E66</f>
        <v>#REF!</v>
      </c>
      <c r="D59" s="6" t="e">
        <f t="shared" si="11"/>
        <v>#REF!</v>
      </c>
      <c r="F59" s="5" t="e">
        <f t="shared" si="12"/>
        <v>#REF!</v>
      </c>
      <c r="H59" s="5" t="e">
        <f t="shared" si="13"/>
        <v>#REF!</v>
      </c>
      <c r="I59" s="5" t="e">
        <f t="shared" si="14"/>
        <v>#REF!</v>
      </c>
      <c r="J59" s="5" t="e">
        <f t="shared" si="15"/>
        <v>#REF!</v>
      </c>
      <c r="K59" s="5" t="e">
        <f t="shared" si="16"/>
        <v>#REF!</v>
      </c>
      <c r="L59" s="5" t="e">
        <f t="shared" si="17"/>
        <v>#REF!</v>
      </c>
      <c r="M59" s="5" t="e">
        <f t="shared" si="18"/>
        <v>#REF!</v>
      </c>
      <c r="N59" s="5" t="e">
        <f t="shared" si="19"/>
        <v>#REF!</v>
      </c>
    </row>
    <row r="60" spans="1:14" s="5" customFormat="1" x14ac:dyDescent="0.2">
      <c r="A60" s="7">
        <f>'Prog textura 1'!C67</f>
        <v>0</v>
      </c>
      <c r="B60" s="24">
        <f t="shared" si="10"/>
        <v>100</v>
      </c>
      <c r="C60" s="7">
        <f>'Prog textura 1'!E67</f>
        <v>0</v>
      </c>
      <c r="D60" s="6" t="e">
        <f t="shared" si="11"/>
        <v>#REF!</v>
      </c>
      <c r="F60" s="5">
        <f t="shared" si="12"/>
        <v>7</v>
      </c>
      <c r="H60" s="5" t="str">
        <f t="shared" si="13"/>
        <v/>
      </c>
      <c r="I60" s="5" t="e">
        <f t="shared" si="14"/>
        <v>#REF!</v>
      </c>
      <c r="J60" s="5" t="e">
        <f t="shared" si="15"/>
        <v>#REF!</v>
      </c>
      <c r="K60" s="5" t="e">
        <f t="shared" si="16"/>
        <v>#REF!</v>
      </c>
      <c r="L60" s="5" t="e">
        <f t="shared" si="17"/>
        <v>#REF!</v>
      </c>
      <c r="M60" s="5" t="e">
        <f t="shared" si="18"/>
        <v>#REF!</v>
      </c>
      <c r="N60" s="5" t="e">
        <f t="shared" si="19"/>
        <v>#REF!</v>
      </c>
    </row>
    <row r="61" spans="1:14" s="1" customFormat="1" x14ac:dyDescent="0.2"/>
    <row r="62" spans="1:14" s="1" customFormat="1" x14ac:dyDescent="0.2"/>
    <row r="63" spans="1:14" s="1" customFormat="1" x14ac:dyDescent="0.2"/>
    <row r="64" spans="1:1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sheetData>
  <pageMargins left="0.78749999999999998" right="0.78749999999999998" top="0.78749999999999998" bottom="0.78749999999999998" header="0.51180555555555562" footer="0.51180555555555562"/>
  <pageSetup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A1:H176"/>
  <sheetViews>
    <sheetView workbookViewId="0">
      <selection activeCell="I38" sqref="I38"/>
    </sheetView>
  </sheetViews>
  <sheetFormatPr baseColWidth="10" defaultColWidth="8.42578125" defaultRowHeight="12.75" x14ac:dyDescent="0.2"/>
  <sheetData>
    <row r="1" spans="1:8" s="1" customFormat="1" x14ac:dyDescent="0.2">
      <c r="A1" s="648" t="s">
        <v>18</v>
      </c>
      <c r="B1" s="648"/>
      <c r="C1" s="648"/>
      <c r="D1" s="648"/>
      <c r="E1" s="648"/>
      <c r="F1" s="648"/>
      <c r="G1" s="648"/>
      <c r="H1" s="648"/>
    </row>
    <row r="2" spans="1:8" s="1" customFormat="1" x14ac:dyDescent="0.2"/>
    <row r="3" spans="1:8" s="1" customFormat="1" x14ac:dyDescent="0.2">
      <c r="A3" s="2" t="s">
        <v>0</v>
      </c>
      <c r="B3" s="2" t="s">
        <v>1</v>
      </c>
      <c r="C3" s="2" t="s">
        <v>2</v>
      </c>
      <c r="D3" s="2" t="s">
        <v>3</v>
      </c>
      <c r="E3" s="2" t="s">
        <v>19</v>
      </c>
      <c r="F3" s="2" t="s">
        <v>20</v>
      </c>
      <c r="G3" s="2" t="s">
        <v>4</v>
      </c>
    </row>
    <row r="4" spans="1:8" s="1" customFormat="1" x14ac:dyDescent="0.2">
      <c r="A4" s="25">
        <v>1</v>
      </c>
      <c r="B4" s="25">
        <v>19.28</v>
      </c>
      <c r="C4" s="25">
        <v>30</v>
      </c>
      <c r="D4" s="25">
        <v>29.7</v>
      </c>
      <c r="E4" s="25">
        <v>10.72</v>
      </c>
      <c r="F4" s="25">
        <v>10.42</v>
      </c>
      <c r="G4" s="25">
        <v>2.9</v>
      </c>
    </row>
    <row r="5" spans="1:8" s="1" customFormat="1" x14ac:dyDescent="0.2">
      <c r="A5" s="25">
        <v>2</v>
      </c>
      <c r="B5" s="25">
        <v>19.2</v>
      </c>
      <c r="C5" s="25">
        <v>30</v>
      </c>
      <c r="D5" s="25">
        <v>29.8</v>
      </c>
      <c r="E5" s="25">
        <v>10.8</v>
      </c>
      <c r="F5" s="25">
        <v>10.6</v>
      </c>
      <c r="G5" s="25">
        <v>1.9</v>
      </c>
    </row>
    <row r="6" spans="1:8" s="1" customFormat="1" x14ac:dyDescent="0.2">
      <c r="A6" s="25">
        <v>3</v>
      </c>
      <c r="B6" s="25">
        <v>18.95</v>
      </c>
      <c r="C6" s="25">
        <v>30</v>
      </c>
      <c r="D6" s="25">
        <v>29.87</v>
      </c>
      <c r="E6" s="25">
        <v>11.05</v>
      </c>
      <c r="F6" s="25">
        <v>10.92</v>
      </c>
      <c r="G6" s="25">
        <v>1.2</v>
      </c>
    </row>
    <row r="7" spans="1:8" s="1" customFormat="1" x14ac:dyDescent="0.2">
      <c r="A7" s="25">
        <v>4</v>
      </c>
      <c r="B7" s="25">
        <v>19.309999999999999</v>
      </c>
      <c r="C7" s="25">
        <v>30</v>
      </c>
      <c r="D7" s="25">
        <v>29.82</v>
      </c>
      <c r="E7" s="25">
        <v>10.69</v>
      </c>
      <c r="F7" s="25">
        <v>10.51</v>
      </c>
      <c r="G7" s="25">
        <v>1.7000000000000002</v>
      </c>
    </row>
    <row r="8" spans="1:8" s="1" customFormat="1" x14ac:dyDescent="0.2">
      <c r="A8" s="25">
        <v>5</v>
      </c>
      <c r="B8" s="25">
        <v>19.03</v>
      </c>
      <c r="C8" s="25">
        <v>30</v>
      </c>
      <c r="D8" s="25">
        <v>29.82</v>
      </c>
      <c r="E8" s="25">
        <v>10.97</v>
      </c>
      <c r="F8" s="25">
        <v>10.79</v>
      </c>
      <c r="G8" s="25">
        <v>1.7000000000000002</v>
      </c>
    </row>
    <row r="9" spans="1:8" s="1" customFormat="1" x14ac:dyDescent="0.2">
      <c r="A9" s="25">
        <v>6</v>
      </c>
      <c r="B9" s="25">
        <v>19.079999999999998</v>
      </c>
      <c r="C9" s="25">
        <v>30</v>
      </c>
      <c r="D9" s="25">
        <v>29.88</v>
      </c>
      <c r="E9" s="25">
        <v>10.92</v>
      </c>
      <c r="F9" s="25">
        <v>10.8</v>
      </c>
      <c r="G9" s="25">
        <v>1.1000000000000001</v>
      </c>
    </row>
    <row r="10" spans="1:8" s="1" customFormat="1" x14ac:dyDescent="0.2">
      <c r="A10" s="25">
        <v>7</v>
      </c>
      <c r="B10" s="25">
        <v>18.690000000000001</v>
      </c>
      <c r="C10" s="25">
        <v>30</v>
      </c>
      <c r="D10" s="25">
        <v>29.82</v>
      </c>
      <c r="E10" s="25">
        <v>11.31</v>
      </c>
      <c r="F10" s="25">
        <v>11.13</v>
      </c>
      <c r="G10" s="25">
        <v>1.6</v>
      </c>
    </row>
    <row r="11" spans="1:8" s="1" customFormat="1" x14ac:dyDescent="0.2">
      <c r="A11" s="25">
        <v>8</v>
      </c>
      <c r="B11" s="25">
        <v>18.7</v>
      </c>
      <c r="C11" s="25">
        <v>30</v>
      </c>
      <c r="D11" s="25">
        <v>29.84</v>
      </c>
      <c r="E11" s="25">
        <v>11.3</v>
      </c>
      <c r="F11" s="25">
        <v>11.14</v>
      </c>
      <c r="G11" s="25">
        <v>1.4</v>
      </c>
    </row>
    <row r="12" spans="1:8" s="1" customFormat="1" x14ac:dyDescent="0.2">
      <c r="A12" s="25">
        <v>9</v>
      </c>
      <c r="B12" s="25">
        <v>19.57</v>
      </c>
      <c r="C12" s="25">
        <v>30</v>
      </c>
      <c r="D12" s="25">
        <v>29.87</v>
      </c>
      <c r="E12" s="25">
        <v>10.43</v>
      </c>
      <c r="F12" s="25">
        <v>10.3</v>
      </c>
      <c r="G12" s="25">
        <v>1.3</v>
      </c>
    </row>
    <row r="13" spans="1:8" s="1" customFormat="1" x14ac:dyDescent="0.2">
      <c r="A13" s="25">
        <v>10</v>
      </c>
      <c r="B13" s="25">
        <v>19.440000000000001</v>
      </c>
      <c r="C13" s="25">
        <v>30</v>
      </c>
      <c r="D13" s="25">
        <v>29.85</v>
      </c>
      <c r="E13" s="25">
        <v>10.56</v>
      </c>
      <c r="F13" s="25">
        <v>10.41</v>
      </c>
      <c r="G13" s="25">
        <v>1.4</v>
      </c>
    </row>
    <row r="14" spans="1:8" s="1" customFormat="1" x14ac:dyDescent="0.2">
      <c r="A14" s="25">
        <v>11</v>
      </c>
      <c r="B14" s="25">
        <v>19.62</v>
      </c>
      <c r="C14" s="25">
        <v>30</v>
      </c>
      <c r="D14" s="25">
        <v>29.81</v>
      </c>
      <c r="E14" s="25">
        <v>10.38</v>
      </c>
      <c r="F14" s="25">
        <v>10.19</v>
      </c>
      <c r="G14" s="25">
        <v>1.9</v>
      </c>
    </row>
    <row r="15" spans="1:8" s="1" customFormat="1" x14ac:dyDescent="0.2">
      <c r="A15" s="25">
        <v>12</v>
      </c>
      <c r="B15" s="25">
        <v>19.12</v>
      </c>
      <c r="C15" s="25">
        <v>30</v>
      </c>
      <c r="D15" s="25">
        <v>29.88</v>
      </c>
      <c r="E15" s="25">
        <v>10.88</v>
      </c>
      <c r="F15" s="25">
        <v>10.76</v>
      </c>
      <c r="G15" s="25">
        <v>1.1000000000000001</v>
      </c>
    </row>
    <row r="16" spans="1:8" s="1" customFormat="1" x14ac:dyDescent="0.2">
      <c r="A16" s="25">
        <v>13</v>
      </c>
      <c r="B16" s="25">
        <v>19.600000000000001</v>
      </c>
      <c r="C16" s="25">
        <v>30</v>
      </c>
      <c r="D16" s="25">
        <v>29.87</v>
      </c>
      <c r="E16" s="25">
        <v>10.4</v>
      </c>
      <c r="F16" s="25">
        <v>10.27</v>
      </c>
      <c r="G16" s="25">
        <v>1.3</v>
      </c>
    </row>
    <row r="17" spans="1:8" s="1" customFormat="1" x14ac:dyDescent="0.2">
      <c r="A17" s="25">
        <v>14</v>
      </c>
      <c r="B17" s="25">
        <v>19.2</v>
      </c>
      <c r="C17" s="25">
        <v>30</v>
      </c>
      <c r="D17" s="25">
        <v>29.87</v>
      </c>
      <c r="E17" s="25">
        <v>10.8</v>
      </c>
      <c r="F17" s="25">
        <v>10.67</v>
      </c>
      <c r="G17" s="25">
        <v>1.2</v>
      </c>
    </row>
    <row r="18" spans="1:8" s="1" customFormat="1" x14ac:dyDescent="0.2">
      <c r="A18" s="25">
        <v>15</v>
      </c>
      <c r="B18" s="25">
        <v>19.45</v>
      </c>
      <c r="C18" s="25">
        <v>30</v>
      </c>
      <c r="D18" s="25">
        <v>29.88</v>
      </c>
      <c r="E18" s="25">
        <v>10.55</v>
      </c>
      <c r="F18" s="25">
        <v>10.43</v>
      </c>
      <c r="G18" s="25">
        <v>1.2</v>
      </c>
    </row>
    <row r="19" spans="1:8" s="1" customFormat="1" x14ac:dyDescent="0.2">
      <c r="A19" s="25">
        <v>16</v>
      </c>
      <c r="B19" s="25">
        <v>19.25</v>
      </c>
      <c r="C19" s="25">
        <v>30</v>
      </c>
      <c r="D19" s="25">
        <v>29.89</v>
      </c>
      <c r="E19" s="25">
        <v>10.75</v>
      </c>
      <c r="F19" s="25">
        <v>10.64</v>
      </c>
      <c r="G19" s="25">
        <v>1</v>
      </c>
    </row>
    <row r="20" spans="1:8" s="1" customFormat="1" x14ac:dyDescent="0.2">
      <c r="A20" s="25">
        <v>17</v>
      </c>
      <c r="B20" s="25">
        <v>19</v>
      </c>
      <c r="C20" s="25">
        <v>30</v>
      </c>
      <c r="D20" s="25">
        <v>29.85</v>
      </c>
      <c r="E20" s="25">
        <v>11</v>
      </c>
      <c r="F20" s="25">
        <v>10.85</v>
      </c>
      <c r="G20" s="25">
        <v>1.4</v>
      </c>
    </row>
    <row r="21" spans="1:8" s="1" customFormat="1" x14ac:dyDescent="0.2">
      <c r="A21" s="25">
        <v>18</v>
      </c>
      <c r="B21" s="25">
        <v>19.62</v>
      </c>
      <c r="C21" s="25">
        <v>30</v>
      </c>
      <c r="D21" s="25">
        <v>29.84</v>
      </c>
      <c r="E21" s="25">
        <v>10.38</v>
      </c>
      <c r="F21" s="25">
        <v>10.220000000000001</v>
      </c>
      <c r="G21" s="25">
        <v>1.6</v>
      </c>
    </row>
    <row r="22" spans="1:8" s="1" customFormat="1" x14ac:dyDescent="0.2">
      <c r="A22" s="25">
        <v>19</v>
      </c>
      <c r="B22" s="25">
        <v>19.21</v>
      </c>
      <c r="C22" s="25">
        <v>30</v>
      </c>
      <c r="D22" s="25">
        <v>29.88</v>
      </c>
      <c r="E22" s="25">
        <v>10.79</v>
      </c>
      <c r="F22" s="25">
        <v>10.67</v>
      </c>
      <c r="G22" s="25">
        <v>1.1000000000000001</v>
      </c>
    </row>
    <row r="23" spans="1:8" s="1" customFormat="1" x14ac:dyDescent="0.2">
      <c r="A23" s="25">
        <v>20</v>
      </c>
      <c r="B23" s="25">
        <v>18.489999999999998</v>
      </c>
      <c r="C23" s="25">
        <v>30</v>
      </c>
      <c r="D23" s="25">
        <v>29.82</v>
      </c>
      <c r="E23" s="25">
        <v>11.51</v>
      </c>
      <c r="F23" s="25">
        <v>11.33</v>
      </c>
      <c r="G23" s="25">
        <v>1.6</v>
      </c>
    </row>
    <row r="24" spans="1:8" s="1" customFormat="1" x14ac:dyDescent="0.2">
      <c r="A24" s="25">
        <v>21</v>
      </c>
      <c r="B24" s="25">
        <v>18.399999999999999</v>
      </c>
      <c r="C24" s="25">
        <v>30</v>
      </c>
      <c r="D24" s="25">
        <v>29.81</v>
      </c>
      <c r="E24" s="25">
        <v>11.6</v>
      </c>
      <c r="F24" s="25">
        <v>11.41</v>
      </c>
      <c r="G24" s="25">
        <v>1.7000000000000002</v>
      </c>
    </row>
    <row r="25" spans="1:8" s="1" customFormat="1" x14ac:dyDescent="0.2">
      <c r="A25" s="25">
        <v>22</v>
      </c>
      <c r="B25" s="25">
        <v>19.079999999999998</v>
      </c>
      <c r="C25" s="25">
        <v>30</v>
      </c>
      <c r="D25" s="25">
        <v>29.9</v>
      </c>
      <c r="E25" s="25">
        <v>10.92</v>
      </c>
      <c r="F25" s="25">
        <v>10.82</v>
      </c>
      <c r="G25" s="25">
        <v>0.9</v>
      </c>
      <c r="H25" s="1" t="s">
        <v>21</v>
      </c>
    </row>
    <row r="26" spans="1:8" s="1" customFormat="1" x14ac:dyDescent="0.2">
      <c r="A26" s="25">
        <v>23</v>
      </c>
      <c r="B26" s="25">
        <v>18.5</v>
      </c>
      <c r="C26" s="25">
        <v>30</v>
      </c>
      <c r="D26" s="25">
        <v>29.97</v>
      </c>
      <c r="E26" s="25">
        <v>11.5</v>
      </c>
      <c r="F26" s="25">
        <v>11.47</v>
      </c>
      <c r="G26" s="25">
        <v>0.30000000000000004</v>
      </c>
    </row>
    <row r="27" spans="1:8" s="1" customFormat="1" x14ac:dyDescent="0.2">
      <c r="A27" s="25">
        <v>24</v>
      </c>
      <c r="B27" s="25">
        <v>19.350000000000001</v>
      </c>
      <c r="C27" s="25">
        <v>30</v>
      </c>
      <c r="D27" s="25">
        <v>29.97</v>
      </c>
      <c r="E27" s="25">
        <v>10.65</v>
      </c>
      <c r="F27" s="25">
        <v>10.62</v>
      </c>
      <c r="G27" s="25">
        <v>0.30000000000000004</v>
      </c>
    </row>
    <row r="28" spans="1:8" s="1" customFormat="1" x14ac:dyDescent="0.2">
      <c r="A28" s="25">
        <v>25</v>
      </c>
      <c r="B28" s="25">
        <v>19.12</v>
      </c>
      <c r="C28" s="25">
        <v>30</v>
      </c>
      <c r="D28" s="25">
        <v>29.53</v>
      </c>
      <c r="E28" s="25">
        <v>10.88</v>
      </c>
      <c r="F28" s="25">
        <v>10.41</v>
      </c>
      <c r="G28" s="25">
        <v>4.5</v>
      </c>
    </row>
    <row r="29" spans="1:8" s="1" customFormat="1" x14ac:dyDescent="0.2">
      <c r="A29" s="25">
        <v>26</v>
      </c>
      <c r="B29" s="25">
        <v>19.25</v>
      </c>
      <c r="C29" s="25">
        <v>30</v>
      </c>
      <c r="D29" s="25">
        <v>29.81</v>
      </c>
      <c r="E29" s="25">
        <v>10.75</v>
      </c>
      <c r="F29" s="25">
        <v>10.56</v>
      </c>
      <c r="G29" s="25">
        <v>1.8</v>
      </c>
    </row>
    <row r="30" spans="1:8" s="1" customFormat="1" x14ac:dyDescent="0.2">
      <c r="A30" s="25">
        <v>27</v>
      </c>
      <c r="B30" s="25">
        <v>18.899999999999999</v>
      </c>
      <c r="C30" s="25">
        <v>30</v>
      </c>
      <c r="D30" s="25">
        <v>29.84</v>
      </c>
      <c r="E30" s="25">
        <v>11.1</v>
      </c>
      <c r="F30" s="25">
        <v>10.94</v>
      </c>
      <c r="G30" s="25">
        <v>1.5</v>
      </c>
    </row>
    <row r="31" spans="1:8" s="1" customFormat="1" x14ac:dyDescent="0.2">
      <c r="A31" s="25">
        <v>28</v>
      </c>
      <c r="B31" s="25">
        <v>19.149999999999999</v>
      </c>
      <c r="C31" s="25">
        <v>30</v>
      </c>
      <c r="D31" s="25">
        <v>29.79</v>
      </c>
      <c r="E31" s="25">
        <v>10.85</v>
      </c>
      <c r="F31" s="25">
        <v>10.64</v>
      </c>
      <c r="G31" s="25">
        <v>2</v>
      </c>
    </row>
    <row r="32" spans="1:8" s="1" customFormat="1" x14ac:dyDescent="0.2">
      <c r="A32" s="25">
        <v>29</v>
      </c>
      <c r="B32" s="25">
        <v>19.22</v>
      </c>
      <c r="C32" s="25">
        <v>30</v>
      </c>
      <c r="D32" s="25">
        <v>29.8</v>
      </c>
      <c r="E32" s="25">
        <v>10.78</v>
      </c>
      <c r="F32" s="25">
        <v>10.58</v>
      </c>
      <c r="G32" s="25">
        <v>1.9</v>
      </c>
    </row>
    <row r="33" spans="1:7" s="1" customFormat="1" x14ac:dyDescent="0.2">
      <c r="A33" s="25">
        <v>30</v>
      </c>
      <c r="B33" s="25">
        <v>18.32</v>
      </c>
      <c r="C33" s="25">
        <v>30</v>
      </c>
      <c r="D33" s="25">
        <v>29.71</v>
      </c>
      <c r="E33" s="25">
        <v>11.68</v>
      </c>
      <c r="F33" s="25">
        <v>11.39</v>
      </c>
      <c r="G33" s="25">
        <v>2.5</v>
      </c>
    </row>
    <row r="34" spans="1:7" s="1" customFormat="1" x14ac:dyDescent="0.2">
      <c r="A34" s="25">
        <v>31</v>
      </c>
      <c r="B34" s="25">
        <v>19.350000000000001</v>
      </c>
      <c r="C34" s="25">
        <v>30</v>
      </c>
      <c r="D34" s="25">
        <v>29.76</v>
      </c>
      <c r="E34" s="25">
        <v>10.65</v>
      </c>
      <c r="F34" s="25">
        <v>10.41</v>
      </c>
      <c r="G34" s="25">
        <v>2.2999999999999998</v>
      </c>
    </row>
    <row r="35" spans="1:7" s="1" customFormat="1" x14ac:dyDescent="0.2">
      <c r="A35" s="25">
        <v>32</v>
      </c>
      <c r="B35" s="25">
        <v>18.98</v>
      </c>
      <c r="C35" s="25">
        <v>30</v>
      </c>
      <c r="D35" s="25">
        <v>29.8</v>
      </c>
      <c r="E35" s="25">
        <v>11.02</v>
      </c>
      <c r="F35" s="25">
        <v>10.82</v>
      </c>
      <c r="G35" s="25">
        <v>1.8</v>
      </c>
    </row>
    <row r="36" spans="1:7" s="1" customFormat="1" x14ac:dyDescent="0.2">
      <c r="A36" s="25">
        <v>33</v>
      </c>
      <c r="B36" s="25">
        <v>19.02</v>
      </c>
      <c r="C36" s="25">
        <v>30</v>
      </c>
      <c r="D36" s="25">
        <v>29.87</v>
      </c>
      <c r="E36" s="25">
        <v>10.98</v>
      </c>
      <c r="F36" s="25">
        <v>10.85</v>
      </c>
      <c r="G36" s="25">
        <v>1.2</v>
      </c>
    </row>
    <row r="37" spans="1:7" s="1" customFormat="1" x14ac:dyDescent="0.2">
      <c r="A37" s="25">
        <v>34</v>
      </c>
      <c r="B37" s="25">
        <v>18.02</v>
      </c>
      <c r="C37" s="25">
        <v>30</v>
      </c>
      <c r="D37" s="25">
        <v>29.81</v>
      </c>
      <c r="E37" s="25">
        <v>11.98</v>
      </c>
      <c r="F37" s="25">
        <v>11.79</v>
      </c>
      <c r="G37" s="25">
        <v>1.6</v>
      </c>
    </row>
    <row r="38" spans="1:7" s="1" customFormat="1" x14ac:dyDescent="0.2">
      <c r="A38" s="25">
        <v>35</v>
      </c>
      <c r="B38" s="25">
        <v>17.850000000000001</v>
      </c>
      <c r="C38" s="25">
        <v>30</v>
      </c>
      <c r="D38" s="25">
        <v>29.67</v>
      </c>
      <c r="E38" s="25">
        <v>12.15</v>
      </c>
      <c r="F38" s="25">
        <v>11.82</v>
      </c>
      <c r="G38" s="25">
        <v>2.8</v>
      </c>
    </row>
    <row r="39" spans="1:7" s="1" customFormat="1" x14ac:dyDescent="0.2">
      <c r="A39" s="25">
        <v>36</v>
      </c>
      <c r="B39" s="25">
        <v>19.2</v>
      </c>
      <c r="C39" s="25">
        <v>30</v>
      </c>
      <c r="D39" s="25">
        <v>29.8</v>
      </c>
      <c r="E39" s="25">
        <v>10.8</v>
      </c>
      <c r="F39" s="25">
        <v>10.6</v>
      </c>
      <c r="G39" s="25">
        <v>1.9</v>
      </c>
    </row>
    <row r="40" spans="1:7" s="1" customFormat="1" x14ac:dyDescent="0.2">
      <c r="A40" s="25">
        <v>37</v>
      </c>
      <c r="B40" s="25">
        <v>18.5</v>
      </c>
      <c r="C40" s="25">
        <v>30</v>
      </c>
      <c r="D40" s="25">
        <v>29.77</v>
      </c>
      <c r="E40" s="25">
        <v>11.5</v>
      </c>
      <c r="F40" s="25">
        <v>11.27</v>
      </c>
      <c r="G40" s="25">
        <v>2</v>
      </c>
    </row>
    <row r="41" spans="1:7" s="1" customFormat="1" x14ac:dyDescent="0.2">
      <c r="A41" s="25">
        <v>38</v>
      </c>
      <c r="B41" s="25">
        <v>19.05</v>
      </c>
      <c r="C41" s="25">
        <v>30</v>
      </c>
      <c r="D41" s="25">
        <v>29.86</v>
      </c>
      <c r="E41" s="25">
        <v>10.95</v>
      </c>
      <c r="F41" s="25">
        <v>10.81</v>
      </c>
      <c r="G41" s="25">
        <v>1.3</v>
      </c>
    </row>
    <row r="42" spans="1:7" s="1" customFormat="1" x14ac:dyDescent="0.2">
      <c r="A42" s="25">
        <v>39</v>
      </c>
      <c r="B42" s="25">
        <v>17.649999999999999</v>
      </c>
      <c r="C42" s="25">
        <v>30</v>
      </c>
      <c r="D42" s="25">
        <v>29.51</v>
      </c>
      <c r="E42" s="25">
        <v>12.35</v>
      </c>
      <c r="F42" s="25">
        <v>11.86</v>
      </c>
      <c r="G42" s="25">
        <v>4.0999999999999996</v>
      </c>
    </row>
    <row r="43" spans="1:7" s="1" customFormat="1" x14ac:dyDescent="0.2">
      <c r="A43" s="25">
        <v>40</v>
      </c>
      <c r="B43" s="25">
        <v>18.190000000000001</v>
      </c>
      <c r="C43" s="25">
        <v>30</v>
      </c>
      <c r="D43" s="25">
        <v>29.69</v>
      </c>
      <c r="E43" s="25">
        <v>11.81</v>
      </c>
      <c r="F43" s="25">
        <v>11.5</v>
      </c>
      <c r="G43" s="25">
        <v>2.7</v>
      </c>
    </row>
    <row r="44" spans="1:7" s="1" customFormat="1" x14ac:dyDescent="0.2">
      <c r="A44" s="25">
        <v>41</v>
      </c>
      <c r="B44" s="25">
        <v>18</v>
      </c>
      <c r="C44" s="25">
        <v>30</v>
      </c>
      <c r="D44" s="25">
        <v>29.88</v>
      </c>
      <c r="E44" s="25">
        <v>12</v>
      </c>
      <c r="F44" s="25">
        <v>11.88</v>
      </c>
      <c r="G44" s="25">
        <v>1</v>
      </c>
    </row>
    <row r="45" spans="1:7" s="1" customFormat="1" x14ac:dyDescent="0.2">
      <c r="A45" s="25">
        <v>42</v>
      </c>
      <c r="B45" s="25">
        <v>17.809999999999999</v>
      </c>
      <c r="C45" s="25">
        <v>30</v>
      </c>
      <c r="D45" s="25">
        <v>29.65</v>
      </c>
      <c r="E45" s="25">
        <v>12.19</v>
      </c>
      <c r="F45" s="25">
        <v>11.84</v>
      </c>
      <c r="G45" s="25">
        <v>3</v>
      </c>
    </row>
    <row r="46" spans="1:7" s="1" customFormat="1" x14ac:dyDescent="0.2">
      <c r="A46" s="25">
        <v>43</v>
      </c>
      <c r="B46" s="25">
        <v>18.38</v>
      </c>
      <c r="C46" s="25">
        <v>30</v>
      </c>
      <c r="D46" s="25">
        <v>29.89</v>
      </c>
      <c r="E46" s="25">
        <v>11.62</v>
      </c>
      <c r="F46" s="25">
        <v>11.51</v>
      </c>
      <c r="G46" s="25">
        <v>1</v>
      </c>
    </row>
    <row r="47" spans="1:7" s="1" customFormat="1" x14ac:dyDescent="0.2">
      <c r="A47" s="25">
        <v>44</v>
      </c>
      <c r="B47" s="25">
        <v>19.149999999999999</v>
      </c>
      <c r="C47" s="25">
        <v>30</v>
      </c>
      <c r="D47" s="25">
        <v>29.88</v>
      </c>
      <c r="E47" s="25">
        <v>10.85</v>
      </c>
      <c r="F47" s="25">
        <v>10.73</v>
      </c>
      <c r="G47" s="25">
        <v>1.1000000000000001</v>
      </c>
    </row>
    <row r="48" spans="1:7" s="1" customFormat="1" x14ac:dyDescent="0.2">
      <c r="A48" s="25">
        <v>45</v>
      </c>
      <c r="B48" s="25">
        <v>19.13</v>
      </c>
      <c r="C48" s="25">
        <v>30</v>
      </c>
      <c r="D48" s="25">
        <v>24.45</v>
      </c>
      <c r="E48" s="25">
        <v>10.87</v>
      </c>
      <c r="F48" s="25">
        <v>5.32</v>
      </c>
      <c r="G48" s="25">
        <v>104.3</v>
      </c>
    </row>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sheetData>
  <mergeCells count="1">
    <mergeCell ref="A1:H1"/>
  </mergeCells>
  <printOptions gridLines="1"/>
  <pageMargins left="0.78749999999999998" right="0.78749999999999998" top="2.3645833333333335" bottom="2.3645833333333335" header="1.4381944444444446" footer="1.4381944444444446"/>
  <pageSetup firstPageNumber="0" orientation="portrait" horizontalDpi="300" verticalDpi="300" r:id="rId1"/>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Template/>
  <TotalTime>2281</TotalTime>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FO-AGR-PC01-152-1</vt:lpstr>
      <vt:lpstr>FO-AGR-PC01-152-2</vt:lpstr>
      <vt:lpstr>Prog textura 1</vt:lpstr>
      <vt:lpstr>Prog textura 2</vt:lpstr>
      <vt:lpstr>PW_ T_V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Alvarez Herrera</dc:creator>
  <cp:lastModifiedBy>Lalita Gonzalez</cp:lastModifiedBy>
  <cp:revision>127</cp:revision>
  <cp:lastPrinted>2014-08-14T20:41:57Z</cp:lastPrinted>
  <dcterms:created xsi:type="dcterms:W3CDTF">2008-10-17T14:44:18Z</dcterms:created>
  <dcterms:modified xsi:type="dcterms:W3CDTF">2021-12-12T11:32:01Z</dcterms:modified>
</cp:coreProperties>
</file>