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30 Procedimiento Viaticos/Funcionarios/"/>
    </mc:Choice>
  </mc:AlternateContent>
  <xr:revisionPtr revIDLastSave="48" documentId="13_ncr:1_{0CC2FBFC-712B-43FA-A133-00E911F3B5BA}" xr6:coauthVersionLast="47" xr6:coauthVersionMax="47" xr10:uidLastSave="{24A96328-6E62-420C-8A7E-A70041C3549C}"/>
  <bookViews>
    <workbookView xWindow="-120" yWindow="-120" windowWidth="20730" windowHeight="11040" xr2:uid="{00000000-000D-0000-FFFF-FFFF00000000}"/>
  </bookViews>
  <sheets>
    <sheet name="FO-PCF-PC10-03" sheetId="1" r:id="rId1"/>
    <sheet name="Hoja1" sheetId="2" state="hidden" r:id="rId2"/>
    <sheet name="JUNIO (2)" sheetId="3" state="hidden" r:id="rId3"/>
  </sheets>
  <definedNames>
    <definedName name="_xlnm.Print_Area" localSheetId="0">'FO-PCF-PC10-03'!$A$1:$K$39</definedName>
    <definedName name="_xlnm.Print_Area" localSheetId="2">'JUNIO (2)'!$A$1:$L$219</definedName>
    <definedName name="_xlnm.Print_Titles" localSheetId="0">'FO-PCF-PC10-03'!$1:$6</definedName>
    <definedName name="Z_22427A74_474C_47B6_AFE6_9BF320E9B266_.wvu.PrintArea" localSheetId="0" hidden="1">'FO-PCF-PC10-03'!$A$1:$K$39</definedName>
    <definedName name="Z_22427A74_474C_47B6_AFE6_9BF320E9B266_.wvu.PrintArea" localSheetId="2" hidden="1">'JUNIO (2)'!$A$1:$L$219</definedName>
    <definedName name="Z_22427A74_474C_47B6_AFE6_9BF320E9B266_.wvu.PrintTitles" localSheetId="0" hidden="1">'FO-PCF-PC10-03'!$1:$6</definedName>
  </definedNames>
  <calcPr calcId="191029"/>
  <customWorkbookViews>
    <customWorkbookView name="Gustavo Adolfo Acosta Cuellar - Vista personalizada" guid="{22427A74-474C-47B6-AFE6-9BF320E9B266}"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J27" i="1"/>
  <c r="J9" i="1" s="1"/>
  <c r="J10" i="1" s="1"/>
  <c r="H5" i="3"/>
  <c r="L5" i="3"/>
  <c r="H6" i="3"/>
  <c r="L6" i="3"/>
  <c r="H7" i="3"/>
  <c r="L7" i="3"/>
  <c r="L8" i="3"/>
  <c r="H9" i="3"/>
  <c r="L9" i="3"/>
  <c r="H10" i="3"/>
  <c r="L10" i="3"/>
  <c r="L11" i="3"/>
  <c r="H12" i="3"/>
  <c r="L12" i="3"/>
  <c r="L13" i="3"/>
  <c r="H14" i="3"/>
  <c r="L14" i="3"/>
  <c r="H15" i="3"/>
  <c r="L15" i="3"/>
  <c r="L16" i="3"/>
  <c r="L17" i="3"/>
  <c r="L19" i="3"/>
  <c r="L20" i="3"/>
  <c r="H21" i="3"/>
  <c r="L21" i="3"/>
  <c r="H22" i="3"/>
  <c r="L22" i="3"/>
  <c r="H23" i="3"/>
  <c r="L23" i="3"/>
  <c r="L24" i="3"/>
  <c r="L25" i="3"/>
  <c r="H26" i="3"/>
  <c r="L26" i="3"/>
  <c r="L27" i="3"/>
  <c r="L28" i="3"/>
  <c r="L29" i="3"/>
  <c r="L30" i="3"/>
  <c r="L31" i="3"/>
  <c r="L32" i="3"/>
  <c r="L33" i="3"/>
  <c r="L34" i="3"/>
  <c r="L35" i="3"/>
  <c r="L36" i="3"/>
  <c r="L37" i="3"/>
  <c r="L38" i="3"/>
  <c r="L39" i="3"/>
  <c r="L40" i="3"/>
  <c r="L41" i="3"/>
  <c r="L42" i="3"/>
  <c r="L43" i="3"/>
  <c r="L44" i="3"/>
  <c r="H45" i="3"/>
  <c r="L45" i="3"/>
  <c r="L46" i="3"/>
  <c r="L47" i="3"/>
  <c r="L52" i="3"/>
  <c r="L54" i="3"/>
  <c r="L55" i="3"/>
  <c r="L56" i="3"/>
  <c r="L53" i="3"/>
  <c r="L58" i="3"/>
  <c r="L59" i="3"/>
  <c r="L60" i="3"/>
  <c r="L61" i="3"/>
  <c r="L62" i="3"/>
  <c r="L63" i="3"/>
  <c r="L64" i="3"/>
  <c r="L65" i="3"/>
  <c r="L66" i="3"/>
  <c r="L67" i="3"/>
  <c r="L68" i="3"/>
  <c r="L69" i="3"/>
  <c r="L70" i="3"/>
  <c r="L71" i="3"/>
  <c r="L72" i="3"/>
  <c r="L73" i="3"/>
  <c r="L74" i="3"/>
  <c r="L75" i="3"/>
  <c r="L77" i="3"/>
  <c r="L78" i="3"/>
  <c r="L79" i="3"/>
  <c r="L80" i="3"/>
  <c r="L76" i="3"/>
  <c r="L81" i="3"/>
  <c r="H78" i="3"/>
  <c r="L82" i="3"/>
  <c r="H79" i="3"/>
  <c r="L84" i="3"/>
  <c r="L85" i="3"/>
  <c r="L86" i="3"/>
  <c r="H83" i="3"/>
  <c r="L87" i="3"/>
  <c r="L83" i="3"/>
  <c r="L88" i="3"/>
  <c r="L89" i="3"/>
  <c r="L90" i="3"/>
  <c r="L91" i="3"/>
  <c r="L94" i="3"/>
  <c r="L95" i="3"/>
  <c r="L92" i="3"/>
  <c r="L93" i="3"/>
  <c r="L98" i="3"/>
  <c r="L99" i="3"/>
  <c r="L100" i="3"/>
  <c r="L96" i="3"/>
  <c r="L105" i="3"/>
  <c r="L101" i="3"/>
  <c r="L102" i="3"/>
  <c r="L103" i="3"/>
  <c r="L104" i="3"/>
  <c r="L188" i="3"/>
  <c r="L110" i="3"/>
  <c r="L111" i="3"/>
  <c r="L112" i="3"/>
  <c r="L192" i="3"/>
  <c r="L193" i="3"/>
  <c r="L115" i="3"/>
  <c r="L116" i="3"/>
  <c r="L117" i="3"/>
  <c r="L113" i="3"/>
  <c r="H114" i="3"/>
  <c r="L118" i="3"/>
  <c r="L119" i="3"/>
  <c r="L120" i="3"/>
  <c r="L121" i="3"/>
  <c r="H118" i="3"/>
  <c r="L122" i="3"/>
  <c r="L123" i="3"/>
  <c r="L124" i="3"/>
  <c r="L125" i="3"/>
  <c r="L126" i="3"/>
  <c r="L127" i="3"/>
  <c r="L128" i="3"/>
  <c r="L129" i="3"/>
  <c r="L130" i="3"/>
  <c r="L131" i="3"/>
  <c r="L132" i="3"/>
  <c r="L133" i="3"/>
  <c r="L134" i="3"/>
  <c r="L135" i="3"/>
  <c r="L136" i="3"/>
  <c r="L137" i="3"/>
  <c r="L138" i="3"/>
  <c r="H135" i="3"/>
  <c r="L139" i="3"/>
  <c r="L140" i="3"/>
  <c r="L141" i="3"/>
  <c r="H138" i="3"/>
  <c r="L142" i="3"/>
  <c r="L143" i="3"/>
  <c r="L144" i="3"/>
  <c r="L145" i="3"/>
  <c r="L146" i="3"/>
  <c r="L147" i="3"/>
  <c r="L148" i="3"/>
  <c r="L149" i="3"/>
  <c r="L150" i="3"/>
  <c r="L151" i="3"/>
  <c r="L152" i="3"/>
  <c r="L153" i="3"/>
  <c r="L18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9" i="3"/>
  <c r="L185" i="3"/>
  <c r="L190" i="3"/>
  <c r="L191" i="3"/>
  <c r="L187" i="3"/>
  <c r="L108" i="3"/>
  <c r="L106" i="3"/>
  <c r="L57" i="3"/>
  <c r="L186" i="3"/>
  <c r="L114" i="3"/>
  <c r="L107" i="3"/>
  <c r="L49" i="3"/>
  <c r="L97" i="3"/>
  <c r="L109" i="3"/>
  <c r="L50" i="3"/>
  <c r="E11" i="1" l="1"/>
  <c r="L51" i="3"/>
  <c r="L154" i="3"/>
  <c r="L4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jmartinez</author>
  </authors>
  <commentList>
    <comment ref="K3" authorId="0" shapeId="0" xr:uid="{00000000-0006-0000-0200-000001000000}">
      <text>
        <r>
          <rPr>
            <b/>
            <sz val="8"/>
            <color indexed="81"/>
            <rFont val="Tahoma"/>
            <family val="2"/>
          </rPr>
          <t xml:space="preserve">El color verde sobre la G, nos indica que una vez legalizado en el sistema SIVI (estado legalizado) se coloca el No. De la O.P. en la legalizacion que va para las áreas competentes  y descargado en Libro fisicos y excel (2015CONTVIAT INDICADOR VIATICOS) , procedo a colocar el color verde </t>
        </r>
        <r>
          <rPr>
            <sz val="8"/>
            <color indexed="81"/>
            <rFont val="Tahoma"/>
            <family val="2"/>
          </rPr>
          <t xml:space="preserve">
</t>
        </r>
      </text>
    </comment>
    <comment ref="K4" authorId="0" shapeId="0" xr:uid="{00000000-0006-0000-0200-000002000000}">
      <text>
        <r>
          <rPr>
            <b/>
            <sz val="8"/>
            <color indexed="81"/>
            <rFont val="Tahoma"/>
            <family val="2"/>
          </rPr>
          <t xml:space="preserve">La G sin relleno nos indica que esta girada en el sistema, pagado por el área de tesoreria y yo coloque o descargue el numero de la OP en la O de C., llamada del sistema SIVI, se coloca en la pestaña PAGO, procedo a colocar el color verde </t>
        </r>
        <r>
          <rPr>
            <sz val="8"/>
            <color indexed="81"/>
            <rFont val="Tahoma"/>
            <family val="2"/>
          </rPr>
          <t xml:space="preserve">
</t>
        </r>
      </text>
    </comment>
  </commentList>
</comments>
</file>

<file path=xl/sharedStrings.xml><?xml version="1.0" encoding="utf-8"?>
<sst xmlns="http://schemas.openxmlformats.org/spreadsheetml/2006/main" count="434" uniqueCount="185">
  <si>
    <r>
      <t>LEGALIZACI</t>
    </r>
    <r>
      <rPr>
        <b/>
        <sz val="11"/>
        <color indexed="8"/>
        <rFont val="Arial"/>
        <family val="2"/>
      </rPr>
      <t>Ó</t>
    </r>
    <r>
      <rPr>
        <b/>
        <sz val="11"/>
        <rFont val="Arial"/>
        <family val="2"/>
      </rPr>
      <t>N DE GASTOS DE MANUTENCION, ALOJAMIENTO Y TRANSPORTE</t>
    </r>
  </si>
  <si>
    <t>FECHA  LEGALIZACIÓN</t>
  </si>
  <si>
    <t xml:space="preserve">AAAA -  MM -  DD </t>
  </si>
  <si>
    <t>GESTIÓN PRESUPUESTAL, CONTABLE Y FINANCIERA</t>
  </si>
  <si>
    <t>NOMBRE CONTRATISTA:</t>
  </si>
  <si>
    <t>CÉDULA N°:</t>
  </si>
  <si>
    <t>MODALIDAD DE PAGO:</t>
  </si>
  <si>
    <t>N° DE CONTRATO</t>
  </si>
  <si>
    <t>FECHA RADICADO MEMORANDO:</t>
  </si>
  <si>
    <t>VALOR TOTAL LEGALIZACIÓN:</t>
  </si>
  <si>
    <t>No. COMPROBANTES</t>
  </si>
  <si>
    <t>VALOR DEL GASTO</t>
  </si>
  <si>
    <t>OBSERVACIONES:</t>
  </si>
  <si>
    <t>FIRMA</t>
  </si>
  <si>
    <t>FESTIVO</t>
  </si>
  <si>
    <t>INDICADORES VIÁTICOS JUNIO DE 2017</t>
  </si>
  <si>
    <t>ORDEN</t>
  </si>
  <si>
    <t>LEGALIZACION</t>
  </si>
  <si>
    <t>NÚMERO TRÁMITE</t>
  </si>
  <si>
    <t xml:space="preserve">NUMERO ANTICIPO </t>
  </si>
  <si>
    <t>RECIBIDO</t>
  </si>
  <si>
    <t>FECHA COMISION</t>
  </si>
  <si>
    <t>FUNCIONARIO COMISIONADO</t>
  </si>
  <si>
    <t xml:space="preserve"> VALOR</t>
  </si>
  <si>
    <r>
      <t xml:space="preserve">FECHA LIMITE </t>
    </r>
    <r>
      <rPr>
        <b/>
        <sz val="10"/>
        <color indexed="8"/>
        <rFont val="Arial"/>
        <family val="2"/>
      </rPr>
      <t>LEGALIZACION</t>
    </r>
  </si>
  <si>
    <r>
      <t xml:space="preserve">FECHA RECIBI </t>
    </r>
    <r>
      <rPr>
        <b/>
        <sz val="10"/>
        <color indexed="8"/>
        <rFont val="Arial"/>
        <family val="2"/>
      </rPr>
      <t>LEGALIZACION</t>
    </r>
  </si>
  <si>
    <t>G - L</t>
  </si>
  <si>
    <t>ESTADO LEGALIZACION</t>
  </si>
  <si>
    <t xml:space="preserve">FECHA </t>
  </si>
  <si>
    <t>HORA</t>
  </si>
  <si>
    <t xml:space="preserve"> INICIAL</t>
  </si>
  <si>
    <t>FINALIZA</t>
  </si>
  <si>
    <t>G</t>
  </si>
  <si>
    <t>243-1</t>
  </si>
  <si>
    <t>MILLER EDUARDO MAHECHA CUELLAR</t>
  </si>
  <si>
    <t>problemas en la subdireccion  con liquidacion de dias por paro en buenaventura</t>
  </si>
  <si>
    <t>304-2</t>
  </si>
  <si>
    <t>ARTEMIO GALEANO SANTAMARIA</t>
  </si>
  <si>
    <t>316-1</t>
  </si>
  <si>
    <t>WILLIAMS HERNANDEZ VELASCO</t>
  </si>
  <si>
    <t>CARLOS ALBERTO ZAMUDIO RODRIGUEZ</t>
  </si>
  <si>
    <t>356-1</t>
  </si>
  <si>
    <t>HILMO BUITRAGO BUITRAGO</t>
  </si>
  <si>
    <t>365-1</t>
  </si>
  <si>
    <t>OSCAR ORLANDO RODRIGUEZ PARDO</t>
  </si>
  <si>
    <t>SANTIAGO VENEGAS FORERO</t>
  </si>
  <si>
    <t>375-1</t>
  </si>
  <si>
    <t>LORENZO FONTECHA GONZALEZ</t>
  </si>
  <si>
    <t>este por el festivo del 29 de mayo</t>
  </si>
  <si>
    <t>OSCAR EDGARDO MARIN ROJAS</t>
  </si>
  <si>
    <t>384-1</t>
  </si>
  <si>
    <t>GIOVANNY ANZOLA HENAO</t>
  </si>
  <si>
    <t>385-1</t>
  </si>
  <si>
    <t>MARCO TULIO HERRERA SANCHEZ</t>
  </si>
  <si>
    <t>LUIS ALEJANDRO FIORENZANO CONTRERAS</t>
  </si>
  <si>
    <t>DIANA PAOLA LOPEZ PEREZ</t>
  </si>
  <si>
    <t>YOLI ANDREA MARTINEZ MOLINA</t>
  </si>
  <si>
    <t>Atrasado</t>
  </si>
  <si>
    <t>no se le hizo la prorroga por parte del  area y se quedo un dia mas</t>
  </si>
  <si>
    <t>RAMIRO HERNANDO LAMILLA SANCHEZ</t>
  </si>
  <si>
    <t>escribir</t>
  </si>
  <si>
    <t>PAOLA ANDREA MENDEZ HERNANDEZ</t>
  </si>
  <si>
    <t>401-1</t>
  </si>
  <si>
    <t>JORGE ENRIQUE HERNANDEZ GALVIS</t>
  </si>
  <si>
    <t>404-1</t>
  </si>
  <si>
    <t>DAGOBERTO MORENO CORREDOR</t>
  </si>
  <si>
    <t>405-1</t>
  </si>
  <si>
    <t>JUAN FRANCISCO CARDENAS RODRIGUEZ</t>
  </si>
  <si>
    <t>STELLA PINZON VERA</t>
  </si>
  <si>
    <t>DIANA PATRICIA RIOS GARCIA</t>
  </si>
  <si>
    <t>416-1</t>
  </si>
  <si>
    <t>JUAN ANTONIO NIETO ESCALANTE</t>
  </si>
  <si>
    <t>MANUEL MAURICIO MORENO CORREDOR</t>
  </si>
  <si>
    <t>MARIA LIBIA ORTIZ MALAGON</t>
  </si>
  <si>
    <t>LUIS ALBERTO AMADO BARRERA</t>
  </si>
  <si>
    <t>ARMANDO ROJAS MARTINEZ</t>
  </si>
  <si>
    <t>ELIZABETH OSORIO GUTIERREZ</t>
  </si>
  <si>
    <t>YULIETH NAYDU BUITRAGO RUIZ</t>
  </si>
  <si>
    <t>VICTOR JULIO PEÑA PALACIOS</t>
  </si>
  <si>
    <t>JOSE RICARDO VIASUS MORENO</t>
  </si>
  <si>
    <t>NURY STEFANNI SANCHEZ MORA</t>
  </si>
  <si>
    <t>DAIRO JAVIER MARINEZ ACHURY</t>
  </si>
  <si>
    <t>GINA VANESSA CRUZ GARCIA</t>
  </si>
  <si>
    <t>EDGAR ANDRES HORMAZA BELTRAN</t>
  </si>
  <si>
    <t>CLAUDIA MARCELA ANGARITA BASTILLA</t>
  </si>
  <si>
    <t>ISABEL CRISTINA SANDOVAL</t>
  </si>
  <si>
    <t>STEPHANIA BAUTISTA RAMIREZ</t>
  </si>
  <si>
    <t>FRANCISCO JAVIER MORA TORRES</t>
  </si>
  <si>
    <t>SENEN SUAREZ LEMUS</t>
  </si>
  <si>
    <t>JOSE IGNACIO DUARTE ROJAS</t>
  </si>
  <si>
    <t>444-1</t>
  </si>
  <si>
    <t>ARMANDO RAFEL VIRGUEZ</t>
  </si>
  <si>
    <t>ANA SILVIA OBANDO CHICA</t>
  </si>
  <si>
    <t>MAX HENRY SALAZAR GARCIA</t>
  </si>
  <si>
    <t>JORGE ALBERTO LEAL SANTOS</t>
  </si>
  <si>
    <t>ANDREY JULIAN CRUZ</t>
  </si>
  <si>
    <t>JOSE RICARDO ROMERO ALONSO</t>
  </si>
  <si>
    <t>FABIAN ESTEBAN SUAREZ BURBANO</t>
  </si>
  <si>
    <t>ESCRIBIR</t>
  </si>
  <si>
    <t>LUIS EDUARDO SANTOS ALVAREZ</t>
  </si>
  <si>
    <t>GUSTAVO ALBERTO ACEVEDO CARDENAS</t>
  </si>
  <si>
    <t>WILLIAM TOMAS MENESES RODRIGUEZ</t>
  </si>
  <si>
    <t>CRISTIAN ANDRES NAVARRETE DAZA</t>
  </si>
  <si>
    <t>LUIS FERNANDO VARGAS</t>
  </si>
  <si>
    <t>GUSTAVO REY BOSA</t>
  </si>
  <si>
    <t>MARTHA LUCIA CARRASCAL CARRASCAL</t>
  </si>
  <si>
    <t>HERNANDO ACOSTA LIMA</t>
  </si>
  <si>
    <t>DUVER EMIRO PEREZ CASTRO</t>
  </si>
  <si>
    <t>ORLANDO GONZALEZ VEGA</t>
  </si>
  <si>
    <t>OLGA CECILIA VILLAMARIN MESA</t>
  </si>
  <si>
    <t>STEPHANIA JARAMILLO BAUTISTA</t>
  </si>
  <si>
    <t>ANDREA LILIANA MARTINEZ CORTES</t>
  </si>
  <si>
    <t>NIYER LOZANO VALLEJO</t>
  </si>
  <si>
    <t>HECTOR FELIPE CHAVARRO</t>
  </si>
  <si>
    <t>MIYER FABIAN VARGAS SANCHEZ</t>
  </si>
  <si>
    <t>JORGE ARMANDO PORRAS BUITRAGO</t>
  </si>
  <si>
    <t>GLADYS MARLENNY VELASQUEZ ACOSTA</t>
  </si>
  <si>
    <t>MARIO MARTINEZ GARZON</t>
  </si>
  <si>
    <t>JUAN CARLOS VERA AVILA</t>
  </si>
  <si>
    <t>JOSE RICARDO GUEVARA LIMA</t>
  </si>
  <si>
    <t>VICTOR MANUEL MORALES ARAGON</t>
  </si>
  <si>
    <t>476-1-2</t>
  </si>
  <si>
    <t>WILSON EDGARDO OSORIO LOZANO</t>
  </si>
  <si>
    <t>477-1-2</t>
  </si>
  <si>
    <t>LUIS FERNANDO MORA GUTIERREZ</t>
  </si>
  <si>
    <t>ANGEL DANIEL CORDOBA BERMUDEZ</t>
  </si>
  <si>
    <t>OSCAR PEDRAZA MANRIQUE</t>
  </si>
  <si>
    <t>481-1-2</t>
  </si>
  <si>
    <t>OSWALDO GONZALO ALONSO CRUZ</t>
  </si>
  <si>
    <t>RAFAEL IVAN RAMIREZ TRONCOSO</t>
  </si>
  <si>
    <t>OMAR ANTONIO OVIEDO CESPEDES</t>
  </si>
  <si>
    <t>RAFAEL RODRIGUEZ MOJICA</t>
  </si>
  <si>
    <t>MARIA ISABEL PEREZ HAZIME</t>
  </si>
  <si>
    <t>ALEXANDER GUARNIZO LOZANO</t>
  </si>
  <si>
    <t>JANEHT GONZALEZ NIVIA</t>
  </si>
  <si>
    <t>NAPOLEON ORDOÑEZ DELGADO</t>
  </si>
  <si>
    <t>JAIME SILVA HERRERA</t>
  </si>
  <si>
    <t>GILDARDO ENCISO DEVIA</t>
  </si>
  <si>
    <t>LEIDY YADIRA ESCAMILLA TRIANA</t>
  </si>
  <si>
    <t>ANULADA</t>
  </si>
  <si>
    <t>HENRY QUIROGA VACA</t>
  </si>
  <si>
    <t>LUIS ENRIQUE ABELLO</t>
  </si>
  <si>
    <t>LADY MARCELA RODRIGUEZ JIMENEZ</t>
  </si>
  <si>
    <t>Es por el festivo</t>
  </si>
  <si>
    <t>PEDRO KARIN SERRATO ALVAREZ</t>
  </si>
  <si>
    <t>ANA KARINA GUERRERO ALVAREZ</t>
  </si>
  <si>
    <t>PAOLA ANDREA MANCHEGO INFANTE</t>
  </si>
  <si>
    <t>ELIZABETH GARCIA GONZALEZ</t>
  </si>
  <si>
    <t>HECTOR MAURICIO RAMIREZ DAZA</t>
  </si>
  <si>
    <t>CARLOS ALBERTO FRANCO PRIETO</t>
  </si>
  <si>
    <t>512-1</t>
  </si>
  <si>
    <t>ADRIANA BOLIVAR GAMBOA</t>
  </si>
  <si>
    <t>ANTONIO JOAQUIN PULIDO CANCHANO</t>
  </si>
  <si>
    <t>FERNANDO BENAVIDES VILLOTA</t>
  </si>
  <si>
    <t>516-1</t>
  </si>
  <si>
    <t>FREDY ORLANDO MONTEALEGRE MARTINEZ</t>
  </si>
  <si>
    <t>NELSON ANDRES LOSADA LOSADA</t>
  </si>
  <si>
    <t>CARLOS ANDRES FRANCO PRIETO</t>
  </si>
  <si>
    <t>ALEJANDRO GONZALEZ MOJICA</t>
  </si>
  <si>
    <t>FREDY JOSUE QUECANO REINA</t>
  </si>
  <si>
    <t>GLADY MARLENNY VELASQUEZ ACOSTA</t>
  </si>
  <si>
    <t>GERMAN DARIO ALVAREZ LUCERO</t>
  </si>
  <si>
    <t>533-1-2</t>
  </si>
  <si>
    <t>536-1</t>
  </si>
  <si>
    <t>JUAN NEPOMUSENO BELTRAN CASTELLANOS</t>
  </si>
  <si>
    <t>MIGUEL ANTONIO RONCANCIO GARZON</t>
  </si>
  <si>
    <t>MYRIAM JANNETH MARTINEZ HERRERA</t>
  </si>
  <si>
    <t>SANDRO ALBERTO MEJIA CACERES</t>
  </si>
  <si>
    <t>EDERSON STEVEN CASTIBLANCO AUNTA</t>
  </si>
  <si>
    <t>ISABEL CRISTINA SANDOVAL CABRERA</t>
  </si>
  <si>
    <t>JOSE SAMUEL BOTON JIMENEZ</t>
  </si>
  <si>
    <t>FREDY ALEJANDRO GOMEZ QUIROZ</t>
  </si>
  <si>
    <t>MARTHA LUCIA BEDOYA</t>
  </si>
  <si>
    <t>RESUMEN GASTOS DE MANUTENCION, ALOJAMIENTO Y TRANSPORTE</t>
  </si>
  <si>
    <t>RADICADO /NUMERO DE CASO MEMORANDO:</t>
  </si>
  <si>
    <t>VALOR GASTOS MANUTENCION Y ALOJAMIENTO LEGALIZADOS:</t>
  </si>
  <si>
    <t>VALOR GASTOS DE TRANSPORTE AUTORIZADOS:</t>
  </si>
  <si>
    <t>VALOR GASTOS DE TRANSPORTE LEGALIZADOS:</t>
  </si>
  <si>
    <t>VALOR TOTAL AUTORIZADO:</t>
  </si>
  <si>
    <t>SALDO NO EJECUTADO PARA REDUCCIÓN DEL COMPROMISO PRESUPUESTAL:</t>
  </si>
  <si>
    <t>FIRMA DEL CONTRATISTA</t>
  </si>
  <si>
    <t>NOMBRE DEL SUPERVISOR</t>
  </si>
  <si>
    <t>VALOR GASTOS MANUTENCION Y ALOJAMIENTO AUTORIZADOS:</t>
  </si>
  <si>
    <t>RELACIÓN GASTO(S) DE TRANSPORTE (solo los autorizados en el memorando)</t>
  </si>
  <si>
    <t>DETALLE DEL GASTO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</si>
</sst>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 #,##0.00_ ;_ * \-#,##0.00_ ;_ * &quot;-&quot;??_ ;_ @_ "/>
    <numFmt numFmtId="165" formatCode="[$-F800]dddd\,\ mmmm\ dd\,\ yyyy"/>
    <numFmt numFmtId="166" formatCode="yyyy\-mm\-dd;@"/>
    <numFmt numFmtId="167" formatCode="#,##0;[Red]#,##0"/>
    <numFmt numFmtId="168" formatCode="&quot;$&quot;\ #,##0.00"/>
  </numFmts>
  <fonts count="26" x14ac:knownFonts="1">
    <font>
      <sz val="10"/>
      <name val="Arial"/>
    </font>
    <font>
      <sz val="10"/>
      <name val="Arial"/>
      <family val="2"/>
    </font>
    <font>
      <b/>
      <sz val="10"/>
      <name val="Arial"/>
      <family val="2"/>
    </font>
    <font>
      <sz val="10"/>
      <name val="Arial"/>
      <family val="2"/>
    </font>
    <font>
      <sz val="10"/>
      <name val="Arial"/>
      <family val="2"/>
    </font>
    <font>
      <sz val="8"/>
      <color indexed="81"/>
      <name val="Tahoma"/>
      <family val="2"/>
    </font>
    <font>
      <b/>
      <sz val="8"/>
      <color indexed="81"/>
      <name val="Tahoma"/>
      <family val="2"/>
    </font>
    <font>
      <b/>
      <sz val="10"/>
      <color indexed="8"/>
      <name val="Arial"/>
      <family val="2"/>
    </font>
    <font>
      <sz val="8"/>
      <name val="Arial"/>
      <family val="2"/>
    </font>
    <font>
      <b/>
      <sz val="11"/>
      <color indexed="8"/>
      <name val="Arial"/>
      <family val="2"/>
    </font>
    <font>
      <b/>
      <sz val="11"/>
      <name val="Arial"/>
      <family val="2"/>
    </font>
    <font>
      <sz val="9"/>
      <name val="Arial"/>
      <family val="2"/>
    </font>
    <font>
      <b/>
      <sz val="9"/>
      <name val="Arial"/>
      <family val="2"/>
    </font>
    <font>
      <b/>
      <sz val="11"/>
      <color rgb="FF7030A0"/>
      <name val="Arial"/>
      <family val="2"/>
    </font>
    <font>
      <sz val="10"/>
      <color theme="1" tint="4.9989318521683403E-2"/>
      <name val="Arial"/>
      <family val="2"/>
    </font>
    <font>
      <sz val="12"/>
      <color theme="1" tint="4.9989318521683403E-2"/>
      <name val="Arial"/>
      <family val="2"/>
    </font>
    <font>
      <sz val="10"/>
      <color rgb="FFFF0000"/>
      <name val="Arial"/>
      <family val="2"/>
    </font>
    <font>
      <b/>
      <sz val="11"/>
      <color rgb="FFFF0000"/>
      <name val="Arial"/>
      <family val="2"/>
    </font>
    <font>
      <b/>
      <sz val="10"/>
      <color rgb="FFFF0000"/>
      <name val="Arial"/>
      <family val="2"/>
    </font>
    <font>
      <b/>
      <sz val="11"/>
      <color theme="1" tint="4.9989318521683403E-2"/>
      <name val="Arial"/>
      <family val="2"/>
    </font>
    <font>
      <sz val="8"/>
      <color theme="1"/>
      <name val="Arial"/>
      <family val="2"/>
    </font>
    <font>
      <b/>
      <sz val="8"/>
      <color theme="1"/>
      <name val="Arial"/>
      <family val="2"/>
    </font>
    <font>
      <sz val="7"/>
      <color theme="1"/>
      <name val="Arial"/>
      <family val="2"/>
    </font>
    <font>
      <b/>
      <sz val="11"/>
      <color theme="1"/>
      <name val="Arial"/>
      <family val="2"/>
    </font>
    <font>
      <b/>
      <sz val="12"/>
      <color theme="1" tint="4.9989318521683403E-2"/>
      <name val="Arial"/>
      <family val="2"/>
    </font>
    <font>
      <b/>
      <sz val="18"/>
      <color theme="1"/>
      <name val="Calibri"/>
      <family val="2"/>
      <scheme val="minor"/>
    </font>
  </fonts>
  <fills count="8">
    <fill>
      <patternFill patternType="none"/>
    </fill>
    <fill>
      <patternFill patternType="gray125"/>
    </fill>
    <fill>
      <patternFill patternType="solid">
        <fgColor indexed="9"/>
        <bgColor indexed="26"/>
      </patternFill>
    </fill>
    <fill>
      <patternFill patternType="solid">
        <fgColor rgb="FF92D050"/>
        <bgColor indexed="64"/>
      </patternFill>
    </fill>
    <fill>
      <patternFill patternType="solid">
        <fgColor theme="0"/>
        <bgColor indexed="64"/>
      </patternFill>
    </fill>
    <fill>
      <patternFill patternType="solid">
        <fgColor theme="0"/>
        <bgColor indexed="26"/>
      </patternFill>
    </fill>
    <fill>
      <patternFill patternType="solid">
        <fgColor theme="0" tint="-0.14999847407452621"/>
        <bgColor indexed="26"/>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4" fillId="0" borderId="0"/>
    <xf numFmtId="0" fontId="3" fillId="0" borderId="0"/>
  </cellStyleXfs>
  <cellXfs count="179">
    <xf numFmtId="0" fontId="0" fillId="0" borderId="0" xfId="0"/>
    <xf numFmtId="0" fontId="13" fillId="3" borderId="1" xfId="0" applyFont="1" applyFill="1" applyBorder="1"/>
    <xf numFmtId="165" fontId="0" fillId="0" borderId="0" xfId="0" applyNumberFormat="1"/>
    <xf numFmtId="0" fontId="14" fillId="0" borderId="0" xfId="0" applyFont="1"/>
    <xf numFmtId="14" fontId="14" fillId="0" borderId="1" xfId="0" applyNumberFormat="1" applyFont="1" applyBorder="1"/>
    <xf numFmtId="49" fontId="14" fillId="0" borderId="0" xfId="0" applyNumberFormat="1" applyFont="1"/>
    <xf numFmtId="1" fontId="15" fillId="0" borderId="1" xfId="0" applyNumberFormat="1" applyFont="1" applyBorder="1" applyAlignment="1" applyProtection="1">
      <alignment horizontal="center"/>
      <protection locked="0"/>
    </xf>
    <xf numFmtId="16" fontId="2" fillId="2" borderId="1" xfId="3"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16" fontId="0" fillId="0" borderId="1" xfId="0" applyNumberFormat="1" applyBorder="1"/>
    <xf numFmtId="0" fontId="14" fillId="0" borderId="1" xfId="0" applyFont="1" applyBorder="1" applyAlignment="1">
      <alignment horizontal="center"/>
    </xf>
    <xf numFmtId="20" fontId="14" fillId="0" borderId="1" xfId="0" applyNumberFormat="1" applyFont="1" applyBorder="1"/>
    <xf numFmtId="14" fontId="0" fillId="0" borderId="1" xfId="0" applyNumberFormat="1" applyBorder="1"/>
    <xf numFmtId="0" fontId="0" fillId="0" borderId="1" xfId="0" applyBorder="1" applyAlignment="1">
      <alignment horizontal="left"/>
    </xf>
    <xf numFmtId="3" fontId="14" fillId="0" borderId="1" xfId="0" applyNumberFormat="1" applyFont="1" applyBorder="1"/>
    <xf numFmtId="0" fontId="0" fillId="0" borderId="1" xfId="0" applyBorder="1"/>
    <xf numFmtId="0" fontId="14" fillId="0" borderId="1" xfId="0" applyFont="1" applyBorder="1"/>
    <xf numFmtId="0" fontId="0" fillId="0" borderId="0" xfId="0" applyAlignment="1">
      <alignment horizontal="left"/>
    </xf>
    <xf numFmtId="3" fontId="14" fillId="0" borderId="0" xfId="0" applyNumberFormat="1" applyFont="1"/>
    <xf numFmtId="0" fontId="16" fillId="0" borderId="1" xfId="0" applyFont="1" applyBorder="1" applyAlignment="1">
      <alignment horizontal="center"/>
    </xf>
    <xf numFmtId="14" fontId="16" fillId="0" borderId="1" xfId="0" applyNumberFormat="1" applyFont="1" applyBorder="1"/>
    <xf numFmtId="0" fontId="16" fillId="0" borderId="1" xfId="0" applyFont="1" applyBorder="1" applyAlignment="1">
      <alignment horizontal="left"/>
    </xf>
    <xf numFmtId="0" fontId="17" fillId="3" borderId="1" xfId="0" applyFont="1" applyFill="1" applyBorder="1"/>
    <xf numFmtId="0" fontId="18" fillId="0" borderId="1" xfId="0" applyFont="1" applyBorder="1" applyAlignment="1">
      <alignment horizontal="left"/>
    </xf>
    <xf numFmtId="0" fontId="14" fillId="0" borderId="0" xfId="0" applyFont="1" applyAlignment="1">
      <alignment horizontal="center"/>
    </xf>
    <xf numFmtId="3" fontId="16" fillId="0" borderId="1" xfId="0" applyNumberFormat="1" applyFont="1" applyBorder="1"/>
    <xf numFmtId="0" fontId="16" fillId="0" borderId="1" xfId="0" applyFont="1" applyBorder="1"/>
    <xf numFmtId="0" fontId="19"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164" fontId="20" fillId="4" borderId="0" xfId="1" applyFont="1" applyFill="1" applyBorder="1" applyAlignment="1">
      <alignment vertical="center"/>
    </xf>
    <xf numFmtId="0" fontId="8" fillId="4" borderId="0" xfId="0" applyFont="1" applyFill="1" applyAlignment="1">
      <alignment vertical="center"/>
    </xf>
    <xf numFmtId="0" fontId="11" fillId="0" borderId="0" xfId="0" applyFont="1" applyAlignment="1">
      <alignment vertical="center"/>
    </xf>
    <xf numFmtId="16" fontId="12" fillId="2" borderId="0" xfId="3" applyNumberFormat="1" applyFont="1" applyFill="1" applyAlignment="1">
      <alignment horizontal="left" vertical="center" wrapText="1"/>
    </xf>
    <xf numFmtId="168" fontId="12" fillId="2" borderId="0" xfId="3" applyNumberFormat="1" applyFont="1" applyFill="1" applyAlignment="1">
      <alignment horizontal="center" vertical="center" wrapText="1"/>
    </xf>
    <xf numFmtId="167" fontId="12" fillId="4" borderId="0" xfId="0" applyNumberFormat="1" applyFont="1" applyFill="1" applyAlignment="1">
      <alignment horizontal="left" vertical="center"/>
    </xf>
    <xf numFmtId="0" fontId="11" fillId="4" borderId="0" xfId="0" applyFont="1" applyFill="1" applyAlignment="1">
      <alignment vertical="center"/>
    </xf>
    <xf numFmtId="164" fontId="21" fillId="4" borderId="0" xfId="1" applyFont="1" applyFill="1" applyBorder="1" applyAlignment="1">
      <alignment vertical="center"/>
    </xf>
    <xf numFmtId="0" fontId="8" fillId="4" borderId="7" xfId="0" applyFont="1" applyFill="1" applyBorder="1" applyAlignment="1">
      <alignment vertical="center"/>
    </xf>
    <xf numFmtId="168" fontId="12" fillId="5" borderId="0" xfId="3" applyNumberFormat="1" applyFont="1" applyFill="1" applyAlignment="1">
      <alignment horizontal="left" vertical="center" wrapText="1"/>
    </xf>
    <xf numFmtId="16" fontId="12" fillId="2" borderId="20" xfId="3" applyNumberFormat="1" applyFont="1" applyFill="1" applyBorder="1" applyAlignment="1">
      <alignment horizontal="left" vertical="center" wrapText="1"/>
    </xf>
    <xf numFmtId="168" fontId="12" fillId="2" borderId="28" xfId="3" applyNumberFormat="1" applyFont="1" applyFill="1" applyBorder="1" applyAlignment="1">
      <alignment horizontal="center" vertical="center" wrapText="1"/>
    </xf>
    <xf numFmtId="167" fontId="12" fillId="4" borderId="20" xfId="0" applyNumberFormat="1" applyFont="1" applyFill="1" applyBorder="1" applyAlignment="1">
      <alignment horizontal="left" vertical="center"/>
    </xf>
    <xf numFmtId="168" fontId="12" fillId="5" borderId="28" xfId="3" applyNumberFormat="1" applyFont="1" applyFill="1" applyBorder="1" applyAlignment="1">
      <alignment horizontal="left" vertical="center" wrapText="1"/>
    </xf>
    <xf numFmtId="0" fontId="8" fillId="4" borderId="23" xfId="0" applyFont="1" applyFill="1" applyBorder="1" applyAlignment="1">
      <alignment vertical="center"/>
    </xf>
    <xf numFmtId="0" fontId="8" fillId="4" borderId="24" xfId="0" applyFont="1" applyFill="1" applyBorder="1" applyAlignment="1">
      <alignment vertical="center"/>
    </xf>
    <xf numFmtId="0" fontId="8" fillId="4" borderId="28" xfId="0" applyFont="1" applyFill="1" applyBorder="1" applyAlignment="1">
      <alignment vertical="center"/>
    </xf>
    <xf numFmtId="0" fontId="8" fillId="4" borderId="29" xfId="0" applyFont="1" applyFill="1" applyBorder="1" applyAlignment="1">
      <alignment vertical="center"/>
    </xf>
    <xf numFmtId="0" fontId="8" fillId="4" borderId="30" xfId="0" applyFont="1" applyFill="1" applyBorder="1" applyAlignment="1">
      <alignment vertical="center"/>
    </xf>
    <xf numFmtId="0" fontId="8" fillId="4" borderId="31" xfId="0" applyFont="1" applyFill="1" applyBorder="1" applyAlignment="1">
      <alignment vertical="center"/>
    </xf>
    <xf numFmtId="0" fontId="11" fillId="0" borderId="11" xfId="0" applyFont="1" applyBorder="1" applyAlignment="1">
      <alignment vertical="center" wrapText="1"/>
    </xf>
    <xf numFmtId="0" fontId="11" fillId="0" borderId="21" xfId="0" applyFont="1" applyBorder="1" applyAlignment="1">
      <alignment vertical="center" wrapText="1"/>
    </xf>
    <xf numFmtId="0" fontId="1" fillId="0" borderId="1" xfId="0" applyFont="1" applyBorder="1" applyAlignment="1">
      <alignment horizontal="left"/>
    </xf>
    <xf numFmtId="14" fontId="1" fillId="0" borderId="1" xfId="0" applyNumberFormat="1" applyFont="1" applyBorder="1"/>
    <xf numFmtId="16" fontId="11" fillId="2" borderId="0" xfId="3" applyNumberFormat="1" applyFont="1" applyFill="1" applyAlignment="1">
      <alignment horizontal="left" vertical="center" wrapText="1"/>
    </xf>
    <xf numFmtId="168" fontId="12" fillId="2" borderId="0" xfId="3" applyNumberFormat="1" applyFont="1" applyFill="1" applyAlignment="1">
      <alignment horizontal="right" vertical="center" wrapText="1"/>
    </xf>
    <xf numFmtId="168" fontId="12" fillId="2" borderId="28" xfId="3" applyNumberFormat="1" applyFont="1" applyFill="1" applyBorder="1" applyAlignment="1">
      <alignment horizontal="right" vertical="center" wrapText="1"/>
    </xf>
    <xf numFmtId="0" fontId="11" fillId="7" borderId="1" xfId="0" applyFont="1" applyFill="1" applyBorder="1" applyAlignment="1">
      <alignment horizontal="left" vertical="center" wrapText="1"/>
    </xf>
    <xf numFmtId="49" fontId="8" fillId="7" borderId="27" xfId="0" applyNumberFormat="1" applyFont="1" applyFill="1" applyBorder="1" applyAlignment="1">
      <alignment horizontal="center" vertical="center" wrapText="1"/>
    </xf>
    <xf numFmtId="49" fontId="8" fillId="7" borderId="10" xfId="0" applyNumberFormat="1" applyFont="1" applyFill="1" applyBorder="1" applyAlignment="1">
      <alignment horizontal="center" vertical="center" wrapText="1"/>
    </xf>
    <xf numFmtId="0" fontId="11" fillId="6" borderId="25" xfId="3" applyFont="1" applyFill="1" applyBorder="1" applyAlignment="1">
      <alignment horizontal="center" vertical="center"/>
    </xf>
    <xf numFmtId="0" fontId="11" fillId="6" borderId="1" xfId="3" applyFont="1" applyFill="1" applyBorder="1" applyAlignment="1">
      <alignment horizontal="center" vertical="center"/>
    </xf>
    <xf numFmtId="0" fontId="11" fillId="6" borderId="26" xfId="3" applyFont="1" applyFill="1" applyBorder="1" applyAlignment="1">
      <alignment horizontal="center" vertical="center"/>
    </xf>
    <xf numFmtId="16" fontId="11" fillId="2" borderId="25" xfId="3" applyNumberFormat="1" applyFont="1" applyFill="1" applyBorder="1" applyAlignment="1">
      <alignment horizontal="left" vertical="center" wrapText="1"/>
    </xf>
    <xf numFmtId="16" fontId="11" fillId="2" borderId="1" xfId="3" applyNumberFormat="1" applyFont="1" applyFill="1" applyBorder="1" applyAlignment="1">
      <alignment horizontal="left" vertical="center" wrapText="1"/>
    </xf>
    <xf numFmtId="168" fontId="12" fillId="2" borderId="9" xfId="3" applyNumberFormat="1" applyFont="1" applyFill="1" applyBorder="1" applyAlignment="1">
      <alignment horizontal="right" vertical="center" wrapText="1"/>
    </xf>
    <xf numFmtId="168" fontId="12" fillId="2" borderId="10" xfId="3" applyNumberFormat="1" applyFont="1" applyFill="1" applyBorder="1" applyAlignment="1">
      <alignment horizontal="right" vertical="center" wrapText="1"/>
    </xf>
    <xf numFmtId="16" fontId="12" fillId="2" borderId="27" xfId="3" applyNumberFormat="1" applyFont="1" applyFill="1" applyBorder="1" applyAlignment="1">
      <alignment horizontal="left" vertical="center" wrapText="1"/>
    </xf>
    <xf numFmtId="16" fontId="12" fillId="2" borderId="11" xfId="3" applyNumberFormat="1" applyFont="1" applyFill="1" applyBorder="1" applyAlignment="1">
      <alignment horizontal="left" vertical="center" wrapText="1"/>
    </xf>
    <xf numFmtId="16" fontId="12" fillId="2" borderId="10" xfId="3" applyNumberFormat="1" applyFont="1" applyFill="1" applyBorder="1" applyAlignment="1">
      <alignment horizontal="left" vertical="center" wrapText="1"/>
    </xf>
    <xf numFmtId="16" fontId="12" fillId="2" borderId="9" xfId="3" applyNumberFormat="1" applyFont="1" applyFill="1" applyBorder="1" applyAlignment="1">
      <alignment horizontal="lef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0" xfId="0" applyNumberFormat="1" applyFont="1" applyBorder="1" applyAlignment="1">
      <alignment horizontal="center" vertical="center"/>
    </xf>
    <xf numFmtId="168" fontId="12" fillId="2" borderId="11" xfId="3" applyNumberFormat="1" applyFont="1" applyFill="1" applyBorder="1" applyAlignment="1">
      <alignment horizontal="right" vertical="center" wrapText="1"/>
    </xf>
    <xf numFmtId="168" fontId="12" fillId="2" borderId="21" xfId="3" applyNumberFormat="1" applyFont="1" applyFill="1" applyBorder="1" applyAlignment="1">
      <alignment horizontal="right" vertical="center" wrapText="1"/>
    </xf>
    <xf numFmtId="49" fontId="12" fillId="0" borderId="27" xfId="0" applyNumberFormat="1" applyFont="1" applyBorder="1" applyAlignment="1">
      <alignment horizontal="center" vertical="center" wrapText="1"/>
    </xf>
    <xf numFmtId="49" fontId="12" fillId="0" borderId="10" xfId="0" applyNumberFormat="1" applyFont="1" applyBorder="1" applyAlignment="1">
      <alignment horizontal="center" vertical="center" wrapText="1"/>
    </xf>
    <xf numFmtId="0" fontId="11" fillId="4" borderId="27"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21" xfId="0" applyFont="1" applyFill="1" applyBorder="1" applyAlignment="1">
      <alignment horizontal="left" vertical="center" wrapText="1"/>
    </xf>
    <xf numFmtId="164" fontId="22" fillId="0" borderId="20" xfId="1" applyFont="1" applyFill="1" applyBorder="1" applyAlignment="1">
      <alignment horizontal="center" vertical="center" wrapText="1"/>
    </xf>
    <xf numFmtId="164" fontId="22" fillId="0" borderId="0" xfId="1" applyFont="1" applyFill="1" applyBorder="1" applyAlignment="1">
      <alignment horizontal="center" vertical="center" wrapText="1"/>
    </xf>
    <xf numFmtId="168" fontId="11" fillId="6" borderId="9" xfId="3" applyNumberFormat="1" applyFont="1" applyFill="1" applyBorder="1" applyAlignment="1">
      <alignment horizontal="right" vertical="center" wrapText="1"/>
    </xf>
    <xf numFmtId="168" fontId="11" fillId="6" borderId="21" xfId="3" applyNumberFormat="1" applyFont="1" applyFill="1" applyBorder="1" applyAlignment="1">
      <alignment horizontal="right" vertical="center" wrapText="1"/>
    </xf>
    <xf numFmtId="49" fontId="11" fillId="4" borderId="22" xfId="0" applyNumberFormat="1" applyFont="1" applyFill="1" applyBorder="1" applyAlignment="1">
      <alignment horizontal="left" vertical="center" wrapText="1"/>
    </xf>
    <xf numFmtId="49" fontId="11" fillId="4" borderId="4" xfId="0" applyNumberFormat="1" applyFont="1" applyFill="1" applyBorder="1" applyAlignment="1">
      <alignment horizontal="left" vertical="center" wrapText="1"/>
    </xf>
    <xf numFmtId="49" fontId="11" fillId="4" borderId="14" xfId="0" applyNumberFormat="1" applyFont="1" applyFill="1" applyBorder="1" applyAlignment="1">
      <alignment horizontal="left"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0" xfId="0" applyFont="1" applyFill="1" applyAlignment="1">
      <alignment horizontal="center" vertical="center" wrapText="1"/>
    </xf>
    <xf numFmtId="0" fontId="11" fillId="6" borderId="25" xfId="3" applyFont="1" applyFill="1" applyBorder="1" applyAlignment="1">
      <alignment horizontal="left" vertical="center" wrapText="1"/>
    </xf>
    <xf numFmtId="0" fontId="11" fillId="6" borderId="1" xfId="3" applyFont="1" applyFill="1" applyBorder="1" applyAlignment="1">
      <alignment horizontal="left" vertical="center" wrapText="1"/>
    </xf>
    <xf numFmtId="16" fontId="11" fillId="2" borderId="27" xfId="3" applyNumberFormat="1" applyFont="1" applyFill="1" applyBorder="1" applyAlignment="1">
      <alignment horizontal="left" vertical="center" wrapText="1"/>
    </xf>
    <xf numFmtId="16" fontId="11" fillId="2" borderId="11" xfId="3" applyNumberFormat="1" applyFont="1" applyFill="1" applyBorder="1" applyAlignment="1">
      <alignment horizontal="left" vertical="center" wrapText="1"/>
    </xf>
    <xf numFmtId="16" fontId="11" fillId="2" borderId="10" xfId="3" applyNumberFormat="1" applyFont="1" applyFill="1" applyBorder="1" applyAlignment="1">
      <alignment horizontal="left" vertical="center" wrapText="1"/>
    </xf>
    <xf numFmtId="167" fontId="11" fillId="7" borderId="27" xfId="0" applyNumberFormat="1" applyFont="1" applyFill="1" applyBorder="1" applyAlignment="1">
      <alignment horizontal="left" vertical="center"/>
    </xf>
    <xf numFmtId="167" fontId="11" fillId="7" borderId="11" xfId="0" applyNumberFormat="1" applyFont="1" applyFill="1" applyBorder="1" applyAlignment="1">
      <alignment horizontal="left" vertical="center"/>
    </xf>
    <xf numFmtId="167" fontId="11" fillId="7" borderId="10" xfId="0" applyNumberFormat="1" applyFont="1" applyFill="1" applyBorder="1" applyAlignment="1">
      <alignment horizontal="left" vertical="center"/>
    </xf>
    <xf numFmtId="164" fontId="22" fillId="4" borderId="7" xfId="1" applyFont="1" applyFill="1" applyBorder="1" applyAlignment="1">
      <alignment horizontal="center" vertical="center"/>
    </xf>
    <xf numFmtId="164" fontId="20" fillId="4" borderId="4" xfId="1" applyFont="1" applyFill="1" applyBorder="1" applyAlignment="1">
      <alignment horizontal="center" vertical="center"/>
    </xf>
    <xf numFmtId="0" fontId="8" fillId="4" borderId="4" xfId="0" applyFont="1" applyFill="1" applyBorder="1" applyAlignment="1">
      <alignment horizontal="center" vertical="center"/>
    </xf>
    <xf numFmtId="16" fontId="11" fillId="7" borderId="9" xfId="0" applyNumberFormat="1" applyFont="1" applyFill="1" applyBorder="1" applyAlignment="1">
      <alignment horizontal="center" vertical="center"/>
    </xf>
    <xf numFmtId="16" fontId="11" fillId="7" borderId="21" xfId="0" applyNumberFormat="1" applyFont="1" applyFill="1" applyBorder="1" applyAlignment="1">
      <alignment horizontal="center" vertical="center"/>
    </xf>
    <xf numFmtId="166" fontId="1" fillId="4" borderId="9" xfId="0" applyNumberFormat="1" applyFont="1" applyFill="1" applyBorder="1" applyAlignment="1">
      <alignment horizontal="center" vertical="center"/>
    </xf>
    <xf numFmtId="166" fontId="1" fillId="4" borderId="21" xfId="0" applyNumberFormat="1" applyFont="1" applyFill="1" applyBorder="1" applyAlignment="1">
      <alignment horizontal="center" vertical="center"/>
    </xf>
    <xf numFmtId="0" fontId="11" fillId="7" borderId="7" xfId="0" applyFont="1" applyFill="1" applyBorder="1" applyAlignment="1">
      <alignment horizontal="right" vertical="center" wrapText="1"/>
    </xf>
    <xf numFmtId="16" fontId="12" fillId="2" borderId="1" xfId="3" applyNumberFormat="1" applyFont="1" applyFill="1" applyBorder="1" applyAlignment="1">
      <alignment horizontal="left" vertical="center" wrapText="1"/>
    </xf>
    <xf numFmtId="168" fontId="12" fillId="2" borderId="1" xfId="3" applyNumberFormat="1" applyFont="1" applyFill="1" applyBorder="1" applyAlignment="1">
      <alignment horizontal="right" vertical="center" wrapText="1"/>
    </xf>
    <xf numFmtId="168" fontId="12" fillId="2" borderId="26" xfId="3" applyNumberFormat="1" applyFont="1" applyFill="1" applyBorder="1" applyAlignment="1">
      <alignment horizontal="right" vertical="center" wrapText="1"/>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3" fontId="11" fillId="0" borderId="6"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11" fillId="7" borderId="23"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164" fontId="22" fillId="4" borderId="20" xfId="1" applyFont="1" applyFill="1" applyBorder="1" applyAlignment="1">
      <alignment horizontal="center" vertical="center"/>
    </xf>
    <xf numFmtId="164" fontId="22" fillId="4" borderId="0" xfId="1" applyFont="1" applyFill="1" applyBorder="1" applyAlignment="1">
      <alignment horizontal="center" vertical="center"/>
    </xf>
    <xf numFmtId="49" fontId="8" fillId="7" borderId="9" xfId="0" applyNumberFormat="1" applyFont="1" applyFill="1" applyBorder="1" applyAlignment="1">
      <alignment horizontal="center" vertical="center"/>
    </xf>
    <xf numFmtId="49" fontId="8" fillId="7" borderId="11" xfId="0" applyNumberFormat="1" applyFont="1" applyFill="1" applyBorder="1" applyAlignment="1">
      <alignment horizontal="center" vertical="center"/>
    </xf>
    <xf numFmtId="49" fontId="8" fillId="7" borderId="10" xfId="0" applyNumberFormat="1" applyFont="1" applyFill="1" applyBorder="1" applyAlignment="1">
      <alignment horizontal="center" vertical="center"/>
    </xf>
    <xf numFmtId="167" fontId="8" fillId="7" borderId="9" xfId="0" applyNumberFormat="1" applyFont="1" applyFill="1" applyBorder="1" applyAlignment="1">
      <alignment horizontal="center" vertical="center"/>
    </xf>
    <xf numFmtId="167" fontId="8" fillId="7" borderId="21" xfId="0" applyNumberFormat="1" applyFont="1" applyFill="1" applyBorder="1" applyAlignment="1">
      <alignment horizontal="center" vertical="center"/>
    </xf>
    <xf numFmtId="168" fontId="12" fillId="2" borderId="3" xfId="3" applyNumberFormat="1" applyFont="1" applyFill="1" applyBorder="1" applyAlignment="1">
      <alignment horizontal="right" vertical="center" wrapText="1"/>
    </xf>
    <xf numFmtId="168" fontId="12" fillId="2" borderId="14" xfId="3" applyNumberFormat="1" applyFont="1" applyFill="1" applyBorder="1" applyAlignment="1">
      <alignment horizontal="right" vertical="center" wrapText="1"/>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22"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1" fillId="4" borderId="10"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49" fontId="11" fillId="4" borderId="26" xfId="0" applyNumberFormat="1" applyFont="1" applyFill="1" applyBorder="1" applyAlignment="1">
      <alignment horizontal="left" vertical="center" wrapText="1"/>
    </xf>
    <xf numFmtId="0" fontId="11" fillId="4" borderId="25" xfId="0" applyFont="1" applyFill="1" applyBorder="1" applyAlignment="1">
      <alignment horizontal="left" vertical="center"/>
    </xf>
    <xf numFmtId="0" fontId="11" fillId="4" borderId="9" xfId="0" applyFont="1" applyFill="1" applyBorder="1" applyAlignment="1">
      <alignment horizontal="left" vertical="center"/>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11" fillId="5" borderId="11" xfId="3" applyNumberFormat="1" applyFont="1" applyFill="1" applyBorder="1" applyAlignment="1">
      <alignment horizontal="left" vertical="center" wrapText="1"/>
    </xf>
    <xf numFmtId="49" fontId="11" fillId="5" borderId="10" xfId="3" applyNumberFormat="1" applyFont="1" applyFill="1" applyBorder="1" applyAlignment="1">
      <alignment horizontal="left" vertical="center" wrapText="1"/>
    </xf>
    <xf numFmtId="49" fontId="11" fillId="5" borderId="9" xfId="3" applyNumberFormat="1" applyFont="1" applyFill="1" applyBorder="1" applyAlignment="1">
      <alignment horizontal="left" vertical="center" wrapText="1"/>
    </xf>
    <xf numFmtId="49" fontId="11" fillId="5" borderId="21" xfId="3" applyNumberFormat="1" applyFont="1" applyFill="1" applyBorder="1" applyAlignment="1">
      <alignment horizontal="left" vertical="center" wrapText="1"/>
    </xf>
    <xf numFmtId="0" fontId="11" fillId="7" borderId="9" xfId="0" applyFont="1" applyFill="1" applyBorder="1" applyAlignment="1">
      <alignment horizontal="right" vertical="center" wrapText="1"/>
    </xf>
    <xf numFmtId="0" fontId="11" fillId="7" borderId="10" xfId="0" applyFont="1" applyFill="1" applyBorder="1" applyAlignment="1">
      <alignment horizontal="righ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14" fontId="18" fillId="0" borderId="9" xfId="0" applyNumberFormat="1" applyFont="1" applyBorder="1" applyAlignment="1">
      <alignment horizontal="center"/>
    </xf>
    <xf numFmtId="14" fontId="18" fillId="0" borderId="11" xfId="0" applyNumberFormat="1" applyFont="1" applyBorder="1" applyAlignment="1">
      <alignment horizontal="center"/>
    </xf>
    <xf numFmtId="14" fontId="18" fillId="0" borderId="10" xfId="0" applyNumberFormat="1" applyFont="1" applyBorder="1" applyAlignment="1">
      <alignment horizontal="center"/>
    </xf>
    <xf numFmtId="0" fontId="25" fillId="0" borderId="9" xfId="0" applyFont="1" applyBorder="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1" fillId="0" borderId="11" xfId="0" applyFont="1"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 xfId="0" applyFont="1" applyBorder="1" applyAlignment="1">
      <alignment horizontal="center" vertical="center"/>
    </xf>
    <xf numFmtId="0" fontId="2" fillId="2" borderId="1" xfId="3" applyFont="1" applyFill="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3" fontId="19"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20" fontId="18" fillId="0" borderId="9" xfId="0" applyNumberFormat="1" applyFont="1" applyBorder="1" applyAlignment="1">
      <alignment horizontal="center"/>
    </xf>
    <xf numFmtId="20" fontId="18" fillId="0" borderId="11" xfId="0" applyNumberFormat="1" applyFont="1" applyBorder="1" applyAlignment="1">
      <alignment horizontal="center"/>
    </xf>
    <xf numFmtId="20" fontId="18" fillId="0" borderId="10" xfId="0" applyNumberFormat="1" applyFont="1" applyBorder="1" applyAlignment="1">
      <alignment horizontal="center"/>
    </xf>
  </cellXfs>
  <cellStyles count="4">
    <cellStyle name="Millares" xfId="1" builtinId="3"/>
    <cellStyle name="Normal" xfId="0" builtinId="0"/>
    <cellStyle name="Normal 2" xfId="2" xr:uid="{00000000-0005-0000-0000-000002000000}"/>
    <cellStyle name="Normal_Hoja1" xfId="3" xr:uid="{00000000-0005-0000-0000-000003000000}"/>
  </cellStyles>
  <dxfs count="1">
    <dxf>
      <font>
        <condense val="0"/>
        <extend val="0"/>
        <color rgb="FF9C0006"/>
      </font>
      <fill>
        <patternFill>
          <bgColor rgb="FFFFC7CE"/>
        </patternFill>
      </fill>
    </dxf>
  </dxfs>
  <tableStyles count="1" defaultTableStyle="TableStyleMedium9" defaultPivotStyle="PivotStyleLight16">
    <tableStyle name="Invisible" pivot="0" table="0" count="0" xr9:uid="{D2CF25B6-6C33-4F1E-BC72-A2A3726B9E3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57150</xdr:rowOff>
    </xdr:from>
    <xdr:to>
      <xdr:col>0</xdr:col>
      <xdr:colOff>704850</xdr:colOff>
      <xdr:row>2</xdr:row>
      <xdr:rowOff>219075</xdr:rowOff>
    </xdr:to>
    <xdr:pic>
      <xdr:nvPicPr>
        <xdr:cNvPr id="73944" name="0 Imagen" descr="untitled.bmp">
          <a:extLst>
            <a:ext uri="{FF2B5EF4-FFF2-40B4-BE49-F238E27FC236}">
              <a16:creationId xmlns:a16="http://schemas.microsoft.com/office/drawing/2014/main" id="{DE62BC27-1626-4B23-B4A0-F3723F036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680"/>
        <a:stretch>
          <a:fillRect/>
        </a:stretch>
      </xdr:blipFill>
      <xdr:spPr bwMode="auto">
        <a:xfrm>
          <a:off x="66675" y="57150"/>
          <a:ext cx="6381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showGridLines="0" tabSelected="1" view="pageBreakPreview" zoomScaleNormal="100" zoomScaleSheetLayoutView="100" workbookViewId="0">
      <pane ySplit="6" topLeftCell="A11" activePane="bottomLeft" state="frozen"/>
      <selection pane="bottomLeft" activeCell="B1" sqref="B1:I2"/>
    </sheetView>
  </sheetViews>
  <sheetFormatPr baseColWidth="10" defaultColWidth="11.42578125" defaultRowHeight="11.25" x14ac:dyDescent="0.2"/>
  <cols>
    <col min="1" max="1" width="11" style="29" customWidth="1"/>
    <col min="2" max="2" width="5" style="29" customWidth="1"/>
    <col min="3" max="3" width="7.140625" style="29" customWidth="1"/>
    <col min="4" max="4" width="11.5703125" style="29" customWidth="1"/>
    <col min="5" max="5" width="11" style="29" customWidth="1"/>
    <col min="6" max="6" width="7.5703125" style="29" customWidth="1"/>
    <col min="7" max="7" width="16" style="29" customWidth="1"/>
    <col min="8" max="8" width="9.5703125" style="29" customWidth="1"/>
    <col min="9" max="9" width="10" style="29" customWidth="1"/>
    <col min="10" max="10" width="10.42578125" style="29" customWidth="1"/>
    <col min="11" max="11" width="9.85546875" style="29" customWidth="1"/>
    <col min="12" max="16384" width="11.42578125" style="29"/>
  </cols>
  <sheetData>
    <row r="1" spans="1:11" ht="20.25" customHeight="1" x14ac:dyDescent="0.2">
      <c r="A1" s="116"/>
      <c r="B1" s="89" t="s">
        <v>0</v>
      </c>
      <c r="C1" s="90"/>
      <c r="D1" s="90"/>
      <c r="E1" s="90"/>
      <c r="F1" s="90"/>
      <c r="G1" s="90"/>
      <c r="H1" s="90"/>
      <c r="I1" s="90"/>
      <c r="J1" s="122" t="s">
        <v>1</v>
      </c>
      <c r="K1" s="123"/>
    </row>
    <row r="2" spans="1:11" ht="20.25" customHeight="1" x14ac:dyDescent="0.2">
      <c r="A2" s="117"/>
      <c r="B2" s="91"/>
      <c r="C2" s="92"/>
      <c r="D2" s="92"/>
      <c r="E2" s="92"/>
      <c r="F2" s="92"/>
      <c r="G2" s="92"/>
      <c r="H2" s="92"/>
      <c r="I2" s="92"/>
      <c r="J2" s="104" t="s">
        <v>2</v>
      </c>
      <c r="K2" s="105"/>
    </row>
    <row r="3" spans="1:11" ht="20.25" customHeight="1" x14ac:dyDescent="0.2">
      <c r="A3" s="118"/>
      <c r="B3" s="112" t="s">
        <v>3</v>
      </c>
      <c r="C3" s="113"/>
      <c r="D3" s="113"/>
      <c r="E3" s="113"/>
      <c r="F3" s="113"/>
      <c r="G3" s="113"/>
      <c r="H3" s="113"/>
      <c r="I3" s="113"/>
      <c r="J3" s="106"/>
      <c r="K3" s="107"/>
    </row>
    <row r="4" spans="1:11" ht="28.35" customHeight="1" x14ac:dyDescent="0.2">
      <c r="A4" s="119" t="s">
        <v>4</v>
      </c>
      <c r="B4" s="120"/>
      <c r="C4" s="121"/>
      <c r="D4" s="144"/>
      <c r="E4" s="145"/>
      <c r="F4" s="145"/>
      <c r="G4" s="146"/>
      <c r="H4" s="108" t="s">
        <v>5</v>
      </c>
      <c r="I4" s="108"/>
      <c r="J4" s="114"/>
      <c r="K4" s="115"/>
    </row>
    <row r="5" spans="1:11" ht="18.600000000000001" customHeight="1" x14ac:dyDescent="0.2">
      <c r="A5" s="58" t="s">
        <v>6</v>
      </c>
      <c r="B5" s="58"/>
      <c r="C5" s="58"/>
      <c r="D5" s="153"/>
      <c r="E5" s="154"/>
      <c r="F5" s="154"/>
      <c r="G5" s="155"/>
      <c r="H5" s="151" t="s">
        <v>7</v>
      </c>
      <c r="I5" s="152"/>
      <c r="J5" s="51"/>
      <c r="K5" s="52"/>
    </row>
    <row r="6" spans="1:11" ht="18" customHeight="1" x14ac:dyDescent="0.2">
      <c r="A6" s="61" t="s">
        <v>173</v>
      </c>
      <c r="B6" s="62"/>
      <c r="C6" s="62"/>
      <c r="D6" s="62"/>
      <c r="E6" s="62"/>
      <c r="F6" s="62"/>
      <c r="G6" s="62"/>
      <c r="H6" s="62"/>
      <c r="I6" s="62"/>
      <c r="J6" s="62"/>
      <c r="K6" s="63"/>
    </row>
    <row r="7" spans="1:11" ht="44.45" customHeight="1" x14ac:dyDescent="0.2">
      <c r="A7" s="93" t="s">
        <v>174</v>
      </c>
      <c r="B7" s="94"/>
      <c r="C7" s="94"/>
      <c r="D7" s="147"/>
      <c r="E7" s="147"/>
      <c r="F7" s="148"/>
      <c r="G7" s="94" t="s">
        <v>8</v>
      </c>
      <c r="H7" s="94"/>
      <c r="I7" s="149"/>
      <c r="J7" s="147"/>
      <c r="K7" s="150"/>
    </row>
    <row r="8" spans="1:11" ht="24.95" customHeight="1" x14ac:dyDescent="0.2">
      <c r="A8" s="64" t="s">
        <v>182</v>
      </c>
      <c r="B8" s="65"/>
      <c r="C8" s="65"/>
      <c r="D8" s="65"/>
      <c r="E8" s="66"/>
      <c r="F8" s="67"/>
      <c r="G8" s="65" t="s">
        <v>175</v>
      </c>
      <c r="H8" s="65"/>
      <c r="I8" s="65"/>
      <c r="J8" s="66"/>
      <c r="K8" s="76"/>
    </row>
    <row r="9" spans="1:11" ht="24.95" customHeight="1" x14ac:dyDescent="0.2">
      <c r="A9" s="95" t="s">
        <v>176</v>
      </c>
      <c r="B9" s="96"/>
      <c r="C9" s="96"/>
      <c r="D9" s="97"/>
      <c r="E9" s="66"/>
      <c r="F9" s="67"/>
      <c r="G9" s="65" t="s">
        <v>177</v>
      </c>
      <c r="H9" s="65"/>
      <c r="I9" s="65"/>
      <c r="J9" s="66">
        <f>+J27</f>
        <v>0</v>
      </c>
      <c r="K9" s="76"/>
    </row>
    <row r="10" spans="1:11" ht="24.95" customHeight="1" x14ac:dyDescent="0.2">
      <c r="A10" s="68" t="s">
        <v>178</v>
      </c>
      <c r="B10" s="69"/>
      <c r="C10" s="69"/>
      <c r="D10" s="70"/>
      <c r="E10" s="66">
        <f>+E8+E9</f>
        <v>0</v>
      </c>
      <c r="F10" s="67"/>
      <c r="G10" s="109" t="s">
        <v>9</v>
      </c>
      <c r="H10" s="109"/>
      <c r="I10" s="109"/>
      <c r="J10" s="110">
        <f>+J8+J9</f>
        <v>0</v>
      </c>
      <c r="K10" s="111"/>
    </row>
    <row r="11" spans="1:11" ht="24.95" customHeight="1" x14ac:dyDescent="0.2">
      <c r="A11" s="71" t="s">
        <v>179</v>
      </c>
      <c r="B11" s="69"/>
      <c r="C11" s="69"/>
      <c r="D11" s="70"/>
      <c r="E11" s="66">
        <f>E10-J10</f>
        <v>0</v>
      </c>
      <c r="F11" s="67"/>
      <c r="G11" s="55"/>
      <c r="H11" s="55"/>
      <c r="I11" s="55"/>
      <c r="J11" s="56"/>
      <c r="K11" s="57"/>
    </row>
    <row r="12" spans="1:11" ht="7.5" customHeight="1" x14ac:dyDescent="0.2">
      <c r="A12" s="41"/>
      <c r="B12" s="34"/>
      <c r="C12" s="34"/>
      <c r="D12" s="34"/>
      <c r="E12" s="35"/>
      <c r="F12" s="35"/>
      <c r="G12" s="34"/>
      <c r="H12" s="34"/>
      <c r="I12" s="34"/>
      <c r="J12" s="35"/>
      <c r="K12" s="42"/>
    </row>
    <row r="13" spans="1:11" ht="18" customHeight="1" x14ac:dyDescent="0.2">
      <c r="A13" s="61" t="s">
        <v>183</v>
      </c>
      <c r="B13" s="62"/>
      <c r="C13" s="62"/>
      <c r="D13" s="62"/>
      <c r="E13" s="62"/>
      <c r="F13" s="62"/>
      <c r="G13" s="62"/>
      <c r="H13" s="62"/>
      <c r="I13" s="62"/>
      <c r="J13" s="62"/>
      <c r="K13" s="63"/>
    </row>
    <row r="14" spans="1:11" ht="19.5" customHeight="1" x14ac:dyDescent="0.2">
      <c r="A14" s="59" t="s">
        <v>10</v>
      </c>
      <c r="B14" s="60"/>
      <c r="C14" s="128" t="s">
        <v>184</v>
      </c>
      <c r="D14" s="129"/>
      <c r="E14" s="129"/>
      <c r="F14" s="129"/>
      <c r="G14" s="129"/>
      <c r="H14" s="129"/>
      <c r="I14" s="130"/>
      <c r="J14" s="131" t="s">
        <v>11</v>
      </c>
      <c r="K14" s="132"/>
    </row>
    <row r="15" spans="1:11" ht="19.5" customHeight="1" x14ac:dyDescent="0.2">
      <c r="A15" s="137"/>
      <c r="B15" s="138"/>
      <c r="C15" s="135"/>
      <c r="D15" s="135"/>
      <c r="E15" s="135"/>
      <c r="F15" s="135"/>
      <c r="G15" s="135"/>
      <c r="H15" s="135"/>
      <c r="I15" s="136"/>
      <c r="J15" s="133">
        <v>0</v>
      </c>
      <c r="K15" s="134"/>
    </row>
    <row r="16" spans="1:11" ht="19.5" customHeight="1" x14ac:dyDescent="0.2">
      <c r="A16" s="77"/>
      <c r="B16" s="78"/>
      <c r="C16" s="72"/>
      <c r="D16" s="73"/>
      <c r="E16" s="73"/>
      <c r="F16" s="73"/>
      <c r="G16" s="73"/>
      <c r="H16" s="73"/>
      <c r="I16" s="74"/>
      <c r="J16" s="75">
        <v>0</v>
      </c>
      <c r="K16" s="76"/>
    </row>
    <row r="17" spans="1:16" ht="19.5" customHeight="1" x14ac:dyDescent="0.2">
      <c r="A17" s="77"/>
      <c r="B17" s="78"/>
      <c r="C17" s="72"/>
      <c r="D17" s="73"/>
      <c r="E17" s="73"/>
      <c r="F17" s="73"/>
      <c r="G17" s="73"/>
      <c r="H17" s="73"/>
      <c r="I17" s="74"/>
      <c r="J17" s="75">
        <v>0</v>
      </c>
      <c r="K17" s="76"/>
    </row>
    <row r="18" spans="1:16" ht="19.5" customHeight="1" x14ac:dyDescent="0.2">
      <c r="A18" s="77"/>
      <c r="B18" s="78"/>
      <c r="C18" s="72"/>
      <c r="D18" s="73"/>
      <c r="E18" s="73"/>
      <c r="F18" s="73"/>
      <c r="G18" s="73"/>
      <c r="H18" s="73"/>
      <c r="I18" s="74"/>
      <c r="J18" s="75">
        <v>0</v>
      </c>
      <c r="K18" s="76"/>
    </row>
    <row r="19" spans="1:16" ht="19.5" customHeight="1" x14ac:dyDescent="0.2">
      <c r="A19" s="77"/>
      <c r="B19" s="78"/>
      <c r="C19" s="72"/>
      <c r="D19" s="73"/>
      <c r="E19" s="73"/>
      <c r="F19" s="73"/>
      <c r="G19" s="73"/>
      <c r="H19" s="73"/>
      <c r="I19" s="74"/>
      <c r="J19" s="75">
        <v>0</v>
      </c>
      <c r="K19" s="76"/>
    </row>
    <row r="20" spans="1:16" ht="19.5" customHeight="1" x14ac:dyDescent="0.2">
      <c r="A20" s="77"/>
      <c r="B20" s="78"/>
      <c r="C20" s="72"/>
      <c r="D20" s="73"/>
      <c r="E20" s="73"/>
      <c r="F20" s="73"/>
      <c r="G20" s="73"/>
      <c r="H20" s="73"/>
      <c r="I20" s="74"/>
      <c r="J20" s="75">
        <v>0</v>
      </c>
      <c r="K20" s="76"/>
    </row>
    <row r="21" spans="1:16" ht="19.5" customHeight="1" x14ac:dyDescent="0.2">
      <c r="A21" s="77"/>
      <c r="B21" s="78"/>
      <c r="C21" s="72"/>
      <c r="D21" s="73"/>
      <c r="E21" s="73"/>
      <c r="F21" s="73"/>
      <c r="G21" s="73"/>
      <c r="H21" s="73"/>
      <c r="I21" s="74"/>
      <c r="J21" s="75">
        <v>0</v>
      </c>
      <c r="K21" s="76"/>
    </row>
    <row r="22" spans="1:16" ht="19.5" customHeight="1" x14ac:dyDescent="0.2">
      <c r="A22" s="77"/>
      <c r="B22" s="78"/>
      <c r="C22" s="72"/>
      <c r="D22" s="73"/>
      <c r="E22" s="73"/>
      <c r="F22" s="73"/>
      <c r="G22" s="73"/>
      <c r="H22" s="73"/>
      <c r="I22" s="74"/>
      <c r="J22" s="66">
        <v>0</v>
      </c>
      <c r="K22" s="76"/>
    </row>
    <row r="23" spans="1:16" ht="19.5" customHeight="1" x14ac:dyDescent="0.2">
      <c r="A23" s="77"/>
      <c r="B23" s="78"/>
      <c r="C23" s="72"/>
      <c r="D23" s="73"/>
      <c r="E23" s="73"/>
      <c r="F23" s="73"/>
      <c r="G23" s="73"/>
      <c r="H23" s="73"/>
      <c r="I23" s="74"/>
      <c r="J23" s="66">
        <v>0</v>
      </c>
      <c r="K23" s="76"/>
    </row>
    <row r="24" spans="1:16" ht="19.5" customHeight="1" x14ac:dyDescent="0.2">
      <c r="A24" s="77"/>
      <c r="B24" s="78"/>
      <c r="C24" s="72"/>
      <c r="D24" s="73"/>
      <c r="E24" s="73"/>
      <c r="F24" s="73"/>
      <c r="G24" s="73"/>
      <c r="H24" s="73"/>
      <c r="I24" s="74"/>
      <c r="J24" s="66">
        <v>0</v>
      </c>
      <c r="K24" s="76"/>
      <c r="O24" s="30"/>
      <c r="P24" s="30"/>
    </row>
    <row r="25" spans="1:16" ht="19.5" customHeight="1" x14ac:dyDescent="0.2">
      <c r="A25" s="77"/>
      <c r="B25" s="78"/>
      <c r="C25" s="72"/>
      <c r="D25" s="73"/>
      <c r="E25" s="73"/>
      <c r="F25" s="73"/>
      <c r="G25" s="73"/>
      <c r="H25" s="73"/>
      <c r="I25" s="74"/>
      <c r="J25" s="66">
        <v>0</v>
      </c>
      <c r="K25" s="76"/>
    </row>
    <row r="26" spans="1:16" ht="19.5" customHeight="1" x14ac:dyDescent="0.2">
      <c r="A26" s="77"/>
      <c r="B26" s="78"/>
      <c r="C26" s="72"/>
      <c r="D26" s="73"/>
      <c r="E26" s="73"/>
      <c r="F26" s="73"/>
      <c r="G26" s="73"/>
      <c r="H26" s="73"/>
      <c r="I26" s="74"/>
      <c r="J26" s="66">
        <v>0</v>
      </c>
      <c r="K26" s="76"/>
    </row>
    <row r="27" spans="1:16" s="33" customFormat="1" ht="18" customHeight="1" x14ac:dyDescent="0.2">
      <c r="A27" s="98" t="s">
        <v>177</v>
      </c>
      <c r="B27" s="99"/>
      <c r="C27" s="99"/>
      <c r="D27" s="99"/>
      <c r="E27" s="99"/>
      <c r="F27" s="99"/>
      <c r="G27" s="99"/>
      <c r="H27" s="99"/>
      <c r="I27" s="100"/>
      <c r="J27" s="84">
        <f>SUM(J15:K26)</f>
        <v>0</v>
      </c>
      <c r="K27" s="85"/>
    </row>
    <row r="28" spans="1:16" s="37" customFormat="1" ht="0.75" customHeight="1" x14ac:dyDescent="0.2">
      <c r="A28" s="43"/>
      <c r="B28" s="36"/>
      <c r="C28" s="36"/>
      <c r="D28" s="36"/>
      <c r="E28" s="36"/>
      <c r="F28" s="36"/>
      <c r="G28" s="36"/>
      <c r="H28" s="36"/>
      <c r="I28" s="36"/>
      <c r="J28" s="40"/>
      <c r="K28" s="44"/>
    </row>
    <row r="29" spans="1:16" s="33" customFormat="1" ht="17.45" customHeight="1" x14ac:dyDescent="0.2">
      <c r="A29" s="142" t="s">
        <v>12</v>
      </c>
      <c r="B29" s="143"/>
      <c r="C29" s="139"/>
      <c r="D29" s="140"/>
      <c r="E29" s="140"/>
      <c r="F29" s="140"/>
      <c r="G29" s="140"/>
      <c r="H29" s="140"/>
      <c r="I29" s="140"/>
      <c r="J29" s="140"/>
      <c r="K29" s="141"/>
    </row>
    <row r="30" spans="1:16" s="33" customFormat="1" ht="17.45" customHeight="1" x14ac:dyDescent="0.2">
      <c r="A30" s="86"/>
      <c r="B30" s="87"/>
      <c r="C30" s="87"/>
      <c r="D30" s="87"/>
      <c r="E30" s="87"/>
      <c r="F30" s="87"/>
      <c r="G30" s="87"/>
      <c r="H30" s="87"/>
      <c r="I30" s="87"/>
      <c r="J30" s="87"/>
      <c r="K30" s="88"/>
    </row>
    <row r="31" spans="1:16" s="33" customFormat="1" ht="17.45" customHeight="1" x14ac:dyDescent="0.2">
      <c r="A31" s="79"/>
      <c r="B31" s="80"/>
      <c r="C31" s="80"/>
      <c r="D31" s="80"/>
      <c r="E31" s="80"/>
      <c r="F31" s="80"/>
      <c r="G31" s="80"/>
      <c r="H31" s="80"/>
      <c r="I31" s="80"/>
      <c r="J31" s="80"/>
      <c r="K31" s="81"/>
    </row>
    <row r="32" spans="1:16" s="33" customFormat="1" ht="18" customHeight="1" x14ac:dyDescent="0.2">
      <c r="A32" s="79"/>
      <c r="B32" s="80"/>
      <c r="C32" s="80"/>
      <c r="D32" s="80"/>
      <c r="E32" s="80"/>
      <c r="F32" s="80"/>
      <c r="G32" s="80"/>
      <c r="H32" s="80"/>
      <c r="I32" s="80"/>
      <c r="J32" s="80"/>
      <c r="K32" s="81"/>
    </row>
    <row r="33" spans="1:11" ht="32.450000000000003" customHeight="1" x14ac:dyDescent="0.2">
      <c r="A33" s="45"/>
      <c r="B33" s="39"/>
      <c r="C33" s="39"/>
      <c r="D33" s="39"/>
      <c r="E33" s="39"/>
      <c r="F33" s="39"/>
      <c r="G33" s="39"/>
      <c r="H33" s="39"/>
      <c r="I33" s="39"/>
      <c r="J33" s="39"/>
      <c r="K33" s="46"/>
    </row>
    <row r="34" spans="1:11" ht="16.149999999999999" customHeight="1" x14ac:dyDescent="0.2">
      <c r="A34" s="101" t="s">
        <v>181</v>
      </c>
      <c r="B34" s="101"/>
      <c r="C34" s="101"/>
      <c r="D34" s="101"/>
      <c r="E34" s="32"/>
      <c r="F34" s="102"/>
      <c r="G34" s="102"/>
      <c r="H34" s="102"/>
      <c r="I34" s="102"/>
      <c r="J34" s="31"/>
      <c r="K34" s="47"/>
    </row>
    <row r="35" spans="1:11" ht="18" customHeight="1" x14ac:dyDescent="0.2">
      <c r="A35" s="82"/>
      <c r="B35" s="83"/>
      <c r="C35" s="83"/>
      <c r="D35" s="83"/>
      <c r="E35" s="32"/>
      <c r="F35" s="101" t="s">
        <v>13</v>
      </c>
      <c r="G35" s="101"/>
      <c r="H35" s="101"/>
      <c r="I35" s="101"/>
      <c r="J35" s="38"/>
      <c r="K35" s="47"/>
    </row>
    <row r="36" spans="1:11" ht="15.6" customHeight="1" x14ac:dyDescent="0.2">
      <c r="A36" s="82"/>
      <c r="B36" s="83"/>
      <c r="C36" s="83"/>
      <c r="D36" s="83"/>
      <c r="E36" s="32"/>
      <c r="F36" s="31"/>
      <c r="G36" s="31"/>
      <c r="H36" s="31"/>
      <c r="I36" s="31"/>
      <c r="J36" s="31"/>
      <c r="K36" s="47"/>
    </row>
    <row r="37" spans="1:11" ht="15.6" customHeight="1" x14ac:dyDescent="0.2">
      <c r="A37" s="124"/>
      <c r="B37" s="125"/>
      <c r="C37" s="125"/>
      <c r="D37" s="125"/>
      <c r="E37" s="32"/>
      <c r="F37" s="103"/>
      <c r="G37" s="103"/>
      <c r="H37" s="103"/>
      <c r="I37" s="103"/>
      <c r="J37" s="32"/>
      <c r="K37" s="47"/>
    </row>
    <row r="38" spans="1:11" ht="18" customHeight="1" x14ac:dyDescent="0.2">
      <c r="A38" s="126"/>
      <c r="B38" s="127"/>
      <c r="C38" s="127"/>
      <c r="D38" s="127"/>
      <c r="E38" s="32"/>
      <c r="F38" s="101" t="s">
        <v>180</v>
      </c>
      <c r="G38" s="101"/>
      <c r="H38" s="101"/>
      <c r="I38" s="101"/>
      <c r="J38" s="32"/>
      <c r="K38" s="47"/>
    </row>
    <row r="39" spans="1:11" ht="12" thickBot="1" x14ac:dyDescent="0.25">
      <c r="A39" s="48"/>
      <c r="B39" s="49"/>
      <c r="C39" s="49"/>
      <c r="D39" s="49"/>
      <c r="E39" s="49"/>
      <c r="F39" s="49"/>
      <c r="G39" s="49"/>
      <c r="H39" s="49"/>
      <c r="I39" s="49"/>
      <c r="J39" s="49"/>
      <c r="K39" s="50"/>
    </row>
    <row r="40" spans="1:11" x14ac:dyDescent="0.2">
      <c r="A40" s="32"/>
      <c r="B40" s="32"/>
      <c r="C40" s="32"/>
      <c r="D40" s="32"/>
      <c r="E40" s="32"/>
      <c r="F40" s="32"/>
      <c r="G40" s="32"/>
      <c r="H40" s="32"/>
      <c r="I40" s="32"/>
      <c r="J40" s="32"/>
      <c r="K40" s="32"/>
    </row>
    <row r="41" spans="1:11" x14ac:dyDescent="0.2">
      <c r="A41" s="32"/>
      <c r="B41" s="32"/>
      <c r="C41" s="32"/>
      <c r="D41" s="32"/>
      <c r="E41" s="32"/>
      <c r="F41" s="32"/>
      <c r="G41" s="32"/>
      <c r="H41" s="32"/>
      <c r="I41" s="32"/>
      <c r="J41" s="32"/>
      <c r="K41" s="32"/>
    </row>
    <row r="42" spans="1:11" x14ac:dyDescent="0.2">
      <c r="A42" s="32"/>
      <c r="B42" s="32"/>
      <c r="C42" s="32"/>
      <c r="D42" s="32"/>
      <c r="E42" s="32"/>
      <c r="F42" s="32"/>
      <c r="G42" s="32"/>
      <c r="H42" s="32"/>
      <c r="I42" s="32"/>
      <c r="J42" s="32"/>
      <c r="K42" s="32"/>
    </row>
    <row r="43" spans="1:11" x14ac:dyDescent="0.2">
      <c r="A43" s="32"/>
      <c r="B43" s="32"/>
      <c r="C43" s="32"/>
      <c r="D43" s="32"/>
      <c r="E43" s="32"/>
      <c r="F43" s="32"/>
      <c r="G43" s="32"/>
      <c r="H43" s="32"/>
      <c r="I43" s="32"/>
      <c r="J43" s="32"/>
      <c r="K43" s="32"/>
    </row>
    <row r="44" spans="1:11" x14ac:dyDescent="0.2">
      <c r="A44" s="32"/>
      <c r="B44" s="32"/>
      <c r="C44" s="32"/>
      <c r="D44" s="32"/>
      <c r="E44" s="32"/>
      <c r="F44" s="32"/>
      <c r="G44" s="32"/>
      <c r="H44" s="32"/>
      <c r="I44" s="32"/>
      <c r="J44" s="32"/>
      <c r="K44" s="32"/>
    </row>
    <row r="45" spans="1:11" x14ac:dyDescent="0.2">
      <c r="A45" s="32"/>
      <c r="B45" s="32"/>
      <c r="C45" s="32"/>
      <c r="D45" s="32"/>
      <c r="E45" s="32"/>
      <c r="F45" s="32"/>
      <c r="G45" s="32"/>
      <c r="H45" s="32"/>
      <c r="I45" s="32"/>
      <c r="J45" s="32"/>
      <c r="K45" s="32"/>
    </row>
    <row r="46" spans="1:11" x14ac:dyDescent="0.2">
      <c r="A46" s="32"/>
      <c r="B46" s="32"/>
      <c r="C46" s="32"/>
      <c r="D46" s="32"/>
      <c r="E46" s="32"/>
      <c r="F46" s="32"/>
      <c r="G46" s="32"/>
      <c r="H46" s="32"/>
      <c r="I46" s="32"/>
      <c r="J46" s="32"/>
      <c r="K46" s="32"/>
    </row>
    <row r="47" spans="1:11" x14ac:dyDescent="0.2">
      <c r="A47" s="32"/>
      <c r="B47" s="32"/>
      <c r="C47" s="32"/>
      <c r="D47" s="32"/>
      <c r="E47" s="32"/>
      <c r="F47" s="32"/>
      <c r="G47" s="32"/>
      <c r="H47" s="32"/>
      <c r="I47" s="32"/>
      <c r="J47" s="32"/>
      <c r="K47" s="32"/>
    </row>
    <row r="48" spans="1:11" x14ac:dyDescent="0.2">
      <c r="A48" s="32"/>
      <c r="B48" s="32"/>
      <c r="C48" s="32"/>
      <c r="D48" s="32"/>
      <c r="E48" s="32"/>
      <c r="F48" s="32"/>
      <c r="G48" s="32"/>
      <c r="H48" s="32"/>
      <c r="I48" s="32"/>
      <c r="J48" s="32"/>
      <c r="K48" s="32"/>
    </row>
    <row r="49" spans="1:11" x14ac:dyDescent="0.2">
      <c r="A49" s="32"/>
      <c r="B49" s="32"/>
      <c r="C49" s="32"/>
      <c r="D49" s="32"/>
      <c r="E49" s="32"/>
      <c r="F49" s="32"/>
      <c r="G49" s="32"/>
      <c r="H49" s="32"/>
      <c r="I49" s="32"/>
      <c r="J49" s="32"/>
      <c r="K49" s="32"/>
    </row>
    <row r="50" spans="1:11" x14ac:dyDescent="0.2">
      <c r="A50" s="32"/>
      <c r="B50" s="32"/>
      <c r="C50" s="32"/>
      <c r="D50" s="32"/>
      <c r="E50" s="32"/>
      <c r="F50" s="32"/>
      <c r="G50" s="32"/>
      <c r="H50" s="32"/>
      <c r="I50" s="32"/>
      <c r="J50" s="32"/>
      <c r="K50" s="32"/>
    </row>
    <row r="51" spans="1:11" x14ac:dyDescent="0.2">
      <c r="A51" s="32"/>
      <c r="B51" s="32"/>
      <c r="C51" s="32"/>
      <c r="D51" s="32"/>
      <c r="E51" s="32"/>
      <c r="F51" s="32"/>
      <c r="G51" s="32"/>
      <c r="H51" s="32"/>
      <c r="I51" s="32"/>
      <c r="J51" s="32"/>
      <c r="K51" s="32"/>
    </row>
    <row r="52" spans="1:11" x14ac:dyDescent="0.2">
      <c r="A52" s="32"/>
      <c r="B52" s="32"/>
      <c r="C52" s="32"/>
      <c r="D52" s="32"/>
      <c r="E52" s="32"/>
      <c r="F52" s="32"/>
      <c r="G52" s="32"/>
      <c r="H52" s="32"/>
      <c r="I52" s="32"/>
      <c r="J52" s="32"/>
      <c r="K52" s="32"/>
    </row>
  </sheetData>
  <customSheetViews>
    <customSheetView guid="{22427A74-474C-47B6-AFE6-9BF320E9B266}" showPageBreaks="1" printArea="1" view="pageBreakPreview">
      <pane ySplit="5" topLeftCell="A6" activePane="bottomLeft" state="frozen"/>
      <selection pane="bottomLeft" activeCell="G7" sqref="G7"/>
      <pageMargins left="0" right="0" top="0" bottom="0" header="0" footer="0"/>
      <pageSetup scale="87" orientation="portrait" horizontalDpi="4294967295" verticalDpi="4294967295" r:id="rId1"/>
      <headerFooter>
        <oddFooter xml:space="preserve">&amp;L&amp;8GESTIÓN FINANCIERA&amp;R&amp;8FO-CON-PC01-03 
V1 
</oddFooter>
      </headerFooter>
    </customSheetView>
  </customSheetViews>
  <mergeCells count="87">
    <mergeCell ref="F35:I35"/>
    <mergeCell ref="A32:K32"/>
    <mergeCell ref="J25:K25"/>
    <mergeCell ref="J24:K24"/>
    <mergeCell ref="C14:I14"/>
    <mergeCell ref="J14:K14"/>
    <mergeCell ref="J15:K15"/>
    <mergeCell ref="C15:I15"/>
    <mergeCell ref="A15:B15"/>
    <mergeCell ref="C29:K29"/>
    <mergeCell ref="A24:B24"/>
    <mergeCell ref="A23:B23"/>
    <mergeCell ref="A29:B29"/>
    <mergeCell ref="A21:B21"/>
    <mergeCell ref="A25:B25"/>
    <mergeCell ref="A26:B26"/>
    <mergeCell ref="F38:I38"/>
    <mergeCell ref="F37:I37"/>
    <mergeCell ref="J2:K2"/>
    <mergeCell ref="J3:K3"/>
    <mergeCell ref="H4:I4"/>
    <mergeCell ref="G10:I10"/>
    <mergeCell ref="J10:K10"/>
    <mergeCell ref="G9:I9"/>
    <mergeCell ref="A6:K6"/>
    <mergeCell ref="B3:I3"/>
    <mergeCell ref="J4:K4"/>
    <mergeCell ref="A1:A3"/>
    <mergeCell ref="A4:C4"/>
    <mergeCell ref="J1:K1"/>
    <mergeCell ref="A37:D37"/>
    <mergeCell ref="A38:D38"/>
    <mergeCell ref="B1:I2"/>
    <mergeCell ref="A7:C7"/>
    <mergeCell ref="G8:I8"/>
    <mergeCell ref="A9:D9"/>
    <mergeCell ref="A27:I27"/>
    <mergeCell ref="E8:F8"/>
    <mergeCell ref="A16:B16"/>
    <mergeCell ref="A20:B20"/>
    <mergeCell ref="C25:I25"/>
    <mergeCell ref="C17:I17"/>
    <mergeCell ref="A18:B18"/>
    <mergeCell ref="C21:I21"/>
    <mergeCell ref="D4:G4"/>
    <mergeCell ref="D7:F7"/>
    <mergeCell ref="G7:H7"/>
    <mergeCell ref="I7:K7"/>
    <mergeCell ref="A31:K31"/>
    <mergeCell ref="C18:I18"/>
    <mergeCell ref="A35:D36"/>
    <mergeCell ref="J27:K27"/>
    <mergeCell ref="C20:I20"/>
    <mergeCell ref="C26:I26"/>
    <mergeCell ref="J20:K20"/>
    <mergeCell ref="J21:K21"/>
    <mergeCell ref="J22:K22"/>
    <mergeCell ref="A30:K30"/>
    <mergeCell ref="C24:I24"/>
    <mergeCell ref="C23:I23"/>
    <mergeCell ref="J23:K23"/>
    <mergeCell ref="J26:K26"/>
    <mergeCell ref="A34:D34"/>
    <mergeCell ref="F34:I34"/>
    <mergeCell ref="C22:I22"/>
    <mergeCell ref="J16:K16"/>
    <mergeCell ref="J17:K17"/>
    <mergeCell ref="A17:B17"/>
    <mergeCell ref="C16:I16"/>
    <mergeCell ref="J19:K19"/>
    <mergeCell ref="A19:B19"/>
    <mergeCell ref="C19:I19"/>
    <mergeCell ref="J18:K18"/>
    <mergeCell ref="A22:B22"/>
    <mergeCell ref="A5:C5"/>
    <mergeCell ref="A14:B14"/>
    <mergeCell ref="A13:K13"/>
    <mergeCell ref="A8:D8"/>
    <mergeCell ref="E10:F10"/>
    <mergeCell ref="A10:D10"/>
    <mergeCell ref="A11:D11"/>
    <mergeCell ref="E11:F11"/>
    <mergeCell ref="E9:F9"/>
    <mergeCell ref="J9:K9"/>
    <mergeCell ref="J8:K8"/>
    <mergeCell ref="H5:I5"/>
    <mergeCell ref="D5:G5"/>
  </mergeCells>
  <printOptions horizontalCentered="1" verticalCentered="1"/>
  <pageMargins left="0.59055118110236227" right="0.59055118110236227" top="0.59055118110236227" bottom="0.59055118110236227" header="0.19685039370078741" footer="0.19685039370078741"/>
  <pageSetup scale="87" fitToWidth="0" fitToHeight="0" orientation="portrait" horizontalDpi="4294967295" verticalDpi="4294967295" r:id="rId2"/>
  <headerFooter>
    <oddFooter>&amp;R&amp;8FO-PCF-PC10-03
V1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A26" sqref="A26"/>
    </sheetView>
  </sheetViews>
  <sheetFormatPr baseColWidth="10" defaultColWidth="11.42578125" defaultRowHeight="12.75" x14ac:dyDescent="0.2"/>
  <cols>
    <col min="1" max="1" width="36.28515625" style="2" customWidth="1"/>
  </cols>
  <sheetData>
    <row r="1" spans="1:2" x14ac:dyDescent="0.2">
      <c r="A1" s="2">
        <v>42370</v>
      </c>
      <c r="B1" t="s">
        <v>14</v>
      </c>
    </row>
    <row r="2" spans="1:2" x14ac:dyDescent="0.2">
      <c r="A2" s="2">
        <v>42380</v>
      </c>
      <c r="B2" t="s">
        <v>14</v>
      </c>
    </row>
    <row r="3" spans="1:2" x14ac:dyDescent="0.2">
      <c r="A3" s="2">
        <v>42450</v>
      </c>
      <c r="B3" t="s">
        <v>14</v>
      </c>
    </row>
    <row r="4" spans="1:2" x14ac:dyDescent="0.2">
      <c r="A4" s="2">
        <v>42453</v>
      </c>
      <c r="B4" t="s">
        <v>14</v>
      </c>
    </row>
    <row r="5" spans="1:2" x14ac:dyDescent="0.2">
      <c r="A5" s="2">
        <v>42454</v>
      </c>
      <c r="B5" t="s">
        <v>14</v>
      </c>
    </row>
    <row r="6" spans="1:2" x14ac:dyDescent="0.2">
      <c r="A6" s="2">
        <v>42491</v>
      </c>
      <c r="B6" t="s">
        <v>14</v>
      </c>
    </row>
    <row r="7" spans="1:2" x14ac:dyDescent="0.2">
      <c r="A7" s="2">
        <v>42499</v>
      </c>
      <c r="B7" t="s">
        <v>14</v>
      </c>
    </row>
    <row r="8" spans="1:2" x14ac:dyDescent="0.2">
      <c r="A8" s="2">
        <v>42520</v>
      </c>
      <c r="B8" t="s">
        <v>14</v>
      </c>
    </row>
    <row r="9" spans="1:2" x14ac:dyDescent="0.2">
      <c r="A9" s="2">
        <v>42527</v>
      </c>
      <c r="B9" t="s">
        <v>14</v>
      </c>
    </row>
    <row r="10" spans="1:2" x14ac:dyDescent="0.2">
      <c r="A10" s="2">
        <v>42555</v>
      </c>
      <c r="B10" t="s">
        <v>14</v>
      </c>
    </row>
    <row r="11" spans="1:2" x14ac:dyDescent="0.2">
      <c r="A11" s="2">
        <v>42571</v>
      </c>
      <c r="B11" t="s">
        <v>14</v>
      </c>
    </row>
    <row r="12" spans="1:2" x14ac:dyDescent="0.2">
      <c r="A12" s="2">
        <v>42597</v>
      </c>
      <c r="B12" t="s">
        <v>14</v>
      </c>
    </row>
    <row r="13" spans="1:2" x14ac:dyDescent="0.2">
      <c r="A13" s="2">
        <v>42660</v>
      </c>
      <c r="B13" t="s">
        <v>14</v>
      </c>
    </row>
    <row r="14" spans="1:2" x14ac:dyDescent="0.2">
      <c r="A14" s="2">
        <v>42681</v>
      </c>
      <c r="B14" t="s">
        <v>14</v>
      </c>
    </row>
    <row r="15" spans="1:2" x14ac:dyDescent="0.2">
      <c r="A15" s="2">
        <v>42688</v>
      </c>
      <c r="B15" t="s">
        <v>14</v>
      </c>
    </row>
    <row r="16" spans="1:2" x14ac:dyDescent="0.2">
      <c r="A16" s="2">
        <v>42712</v>
      </c>
      <c r="B16" t="s">
        <v>14</v>
      </c>
    </row>
    <row r="17" spans="2:2" x14ac:dyDescent="0.2">
      <c r="B17" t="s">
        <v>14</v>
      </c>
    </row>
    <row r="18" spans="2:2" x14ac:dyDescent="0.2">
      <c r="B18" t="s">
        <v>14</v>
      </c>
    </row>
  </sheetData>
  <customSheetViews>
    <customSheetView guid="{22427A74-474C-47B6-AFE6-9BF320E9B266}" state="hidden">
      <selection activeCell="A26" sqref="A26"/>
      <pageMargins left="0" right="0" top="0" bottom="0" header="0" footer="0"/>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93"/>
  <sheetViews>
    <sheetView view="pageBreakPreview" zoomScale="95" zoomScaleNormal="115" zoomScaleSheetLayoutView="95" workbookViewId="0">
      <pane ySplit="4" topLeftCell="A5" activePane="bottomLeft" state="frozen"/>
      <selection pane="bottomLeft" activeCell="A148" sqref="A148:IV148"/>
    </sheetView>
  </sheetViews>
  <sheetFormatPr baseColWidth="10" defaultColWidth="11.42578125" defaultRowHeight="12.75" x14ac:dyDescent="0.2"/>
  <cols>
    <col min="1" max="1" width="6" style="25" customWidth="1"/>
    <col min="2" max="2" width="12" style="25" customWidth="1"/>
    <col min="3" max="3" width="13" style="3" customWidth="1"/>
    <col min="4" max="4" width="11.42578125" style="3" customWidth="1"/>
    <col min="5" max="6" width="12" customWidth="1"/>
    <col min="7" max="7" width="43" style="18" customWidth="1"/>
    <col min="8" max="8" width="14.28515625" style="19" customWidth="1"/>
    <col min="9" max="9" width="15" style="5" customWidth="1"/>
    <col min="10" max="10" width="15" customWidth="1"/>
    <col min="11" max="11" width="6.28515625" customWidth="1"/>
    <col min="12" max="12" width="15.28515625" customWidth="1"/>
    <col min="13" max="13" width="3.5703125" customWidth="1"/>
    <col min="14" max="14" width="3" customWidth="1"/>
    <col min="15" max="15" width="4.42578125" customWidth="1"/>
    <col min="16" max="16" width="2.42578125" customWidth="1"/>
    <col min="17" max="17" width="4.42578125" customWidth="1"/>
    <col min="18" max="211" width="11.5703125" customWidth="1"/>
  </cols>
  <sheetData>
    <row r="1" spans="1:256" ht="23.25" x14ac:dyDescent="0.35">
      <c r="A1" s="159" t="s">
        <v>15</v>
      </c>
      <c r="B1" s="160"/>
      <c r="C1" s="160"/>
      <c r="D1" s="160"/>
      <c r="E1" s="160"/>
      <c r="F1" s="160"/>
      <c r="G1" s="160"/>
      <c r="H1" s="160"/>
      <c r="I1" s="160"/>
      <c r="J1" s="160"/>
      <c r="K1" s="161"/>
    </row>
    <row r="2" spans="1:256" x14ac:dyDescent="0.2">
      <c r="A2" s="162" t="s">
        <v>16</v>
      </c>
      <c r="B2" s="162"/>
      <c r="C2" s="162"/>
      <c r="D2" s="162"/>
      <c r="E2" s="162"/>
      <c r="F2" s="162"/>
      <c r="G2" s="162"/>
      <c r="H2" s="162"/>
      <c r="I2" s="163" t="s">
        <v>17</v>
      </c>
      <c r="J2" s="163"/>
      <c r="K2" s="163"/>
      <c r="L2" s="164"/>
    </row>
    <row r="3" spans="1:256" ht="24" customHeight="1" x14ac:dyDescent="0.25">
      <c r="A3" s="165" t="s">
        <v>18</v>
      </c>
      <c r="B3" s="165" t="s">
        <v>19</v>
      </c>
      <c r="C3" s="167" t="s">
        <v>20</v>
      </c>
      <c r="D3" s="167"/>
      <c r="E3" s="168" t="s">
        <v>21</v>
      </c>
      <c r="F3" s="168"/>
      <c r="G3" s="169" t="s">
        <v>22</v>
      </c>
      <c r="H3" s="171" t="s">
        <v>23</v>
      </c>
      <c r="I3" s="172" t="s">
        <v>24</v>
      </c>
      <c r="J3" s="173" t="s">
        <v>25</v>
      </c>
      <c r="K3" s="1" t="s">
        <v>26</v>
      </c>
      <c r="L3" s="174" t="s">
        <v>27</v>
      </c>
    </row>
    <row r="4" spans="1:256" s="9" customFormat="1" ht="21" customHeight="1" x14ac:dyDescent="0.2">
      <c r="A4" s="166"/>
      <c r="B4" s="166"/>
      <c r="C4" s="28" t="s">
        <v>28</v>
      </c>
      <c r="D4" s="28" t="s">
        <v>29</v>
      </c>
      <c r="E4" s="7" t="s">
        <v>30</v>
      </c>
      <c r="F4" s="7" t="s">
        <v>31</v>
      </c>
      <c r="G4" s="170"/>
      <c r="H4" s="171"/>
      <c r="I4" s="172"/>
      <c r="J4" s="173"/>
      <c r="K4" s="8" t="s">
        <v>32</v>
      </c>
      <c r="L4" s="175"/>
    </row>
    <row r="5" spans="1:256" s="3" customFormat="1" ht="15.75" x14ac:dyDescent="0.25">
      <c r="A5" s="6">
        <v>1</v>
      </c>
      <c r="B5" s="11" t="s">
        <v>33</v>
      </c>
      <c r="C5" s="4">
        <v>42858</v>
      </c>
      <c r="D5" s="12">
        <v>0.20833333333333334</v>
      </c>
      <c r="E5" s="13">
        <v>42828</v>
      </c>
      <c r="F5" s="13">
        <v>42881</v>
      </c>
      <c r="G5" s="53" t="s">
        <v>34</v>
      </c>
      <c r="H5" s="15">
        <f>7944808+6160392</f>
        <v>14105200</v>
      </c>
      <c r="I5" s="4">
        <v>42888</v>
      </c>
      <c r="J5" s="10">
        <v>42894</v>
      </c>
      <c r="K5" s="1" t="s">
        <v>26</v>
      </c>
      <c r="L5" s="16" t="str">
        <f>+IF(J5-I5&gt;=1,"Atrasado","A tiempo")</f>
        <v>Atrasado</v>
      </c>
      <c r="M5" t="s">
        <v>35</v>
      </c>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s="3" customFormat="1" ht="15.75" x14ac:dyDescent="0.25">
      <c r="A6" s="6">
        <v>2</v>
      </c>
      <c r="B6" s="11" t="s">
        <v>36</v>
      </c>
      <c r="C6" s="4">
        <v>42874</v>
      </c>
      <c r="D6" s="12">
        <v>0.17222222222222225</v>
      </c>
      <c r="E6" s="13">
        <v>42850</v>
      </c>
      <c r="F6" s="13">
        <v>42908</v>
      </c>
      <c r="G6" s="53" t="s">
        <v>37</v>
      </c>
      <c r="H6" s="15">
        <f>6989108+300000+6311496</f>
        <v>13600604</v>
      </c>
      <c r="I6" s="4">
        <v>42915</v>
      </c>
      <c r="J6" s="10"/>
      <c r="K6" s="1" t="s">
        <v>26</v>
      </c>
      <c r="L6" s="16" t="str">
        <f>+IF(J6-I6&gt;=1,"Atrasado","A tiempo")</f>
        <v>A tiempo</v>
      </c>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3" customFormat="1" ht="15.75" x14ac:dyDescent="0.25">
      <c r="A7" s="6">
        <v>3</v>
      </c>
      <c r="B7" s="11" t="s">
        <v>38</v>
      </c>
      <c r="C7" s="4">
        <v>42874</v>
      </c>
      <c r="D7" s="12">
        <v>0.15625</v>
      </c>
      <c r="E7" s="13">
        <v>42857</v>
      </c>
      <c r="F7" s="13">
        <v>42908</v>
      </c>
      <c r="G7" s="53" t="s">
        <v>39</v>
      </c>
      <c r="H7" s="15">
        <f>4779729+4951592</f>
        <v>9731321</v>
      </c>
      <c r="I7" s="4">
        <v>42915</v>
      </c>
      <c r="J7" s="10">
        <v>42915</v>
      </c>
      <c r="K7" s="1" t="s">
        <v>26</v>
      </c>
      <c r="L7" s="16" t="str">
        <f>+IF(J7-I7&gt;=1,"Atrasado","A tiempo")</f>
        <v>A tiempo</v>
      </c>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3" customFormat="1" ht="15.75" x14ac:dyDescent="0.25">
      <c r="A8" s="6">
        <v>4</v>
      </c>
      <c r="B8" s="11">
        <v>351</v>
      </c>
      <c r="C8" s="4">
        <v>42860</v>
      </c>
      <c r="D8" s="12">
        <v>0.15277777777777776</v>
      </c>
      <c r="E8" s="13">
        <v>42863</v>
      </c>
      <c r="F8" s="13">
        <v>42886</v>
      </c>
      <c r="G8" s="53" t="s">
        <v>40</v>
      </c>
      <c r="H8" s="15">
        <v>5229729</v>
      </c>
      <c r="I8" s="4">
        <v>42893</v>
      </c>
      <c r="J8" s="10">
        <v>42891</v>
      </c>
      <c r="K8" s="1" t="s">
        <v>26</v>
      </c>
      <c r="L8" s="16" t="str">
        <f t="shared" ref="L8:L47" si="0">+IF(J8-I8&gt;=1,"Atrasado","A tiempo")</f>
        <v>A tiempo</v>
      </c>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3" customFormat="1" ht="15.75" x14ac:dyDescent="0.25">
      <c r="A9" s="6">
        <v>5</v>
      </c>
      <c r="B9" s="11" t="s">
        <v>41</v>
      </c>
      <c r="C9" s="4">
        <v>42898</v>
      </c>
      <c r="D9" s="12">
        <v>0.12986111111111112</v>
      </c>
      <c r="E9" s="13">
        <v>42870</v>
      </c>
      <c r="F9" s="13">
        <v>42928</v>
      </c>
      <c r="G9" s="53" t="s">
        <v>42</v>
      </c>
      <c r="H9" s="15">
        <f>5452213+4662420</f>
        <v>10114633</v>
      </c>
      <c r="I9" s="4">
        <v>42935</v>
      </c>
      <c r="J9" s="10"/>
      <c r="K9" s="1" t="s">
        <v>26</v>
      </c>
      <c r="L9" s="16" t="str">
        <f t="shared" si="0"/>
        <v>A tiempo</v>
      </c>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s="3" customFormat="1" ht="15.75" x14ac:dyDescent="0.25">
      <c r="A10" s="6">
        <v>6</v>
      </c>
      <c r="B10" s="11" t="s">
        <v>43</v>
      </c>
      <c r="C10" s="4">
        <v>42898</v>
      </c>
      <c r="D10" s="12">
        <v>0.12986111111111112</v>
      </c>
      <c r="E10" s="13">
        <v>42870</v>
      </c>
      <c r="F10" s="13">
        <v>42928</v>
      </c>
      <c r="G10" s="53" t="s">
        <v>44</v>
      </c>
      <c r="H10" s="15">
        <f>13352213+3612420</f>
        <v>16964633</v>
      </c>
      <c r="I10" s="4">
        <v>42935</v>
      </c>
      <c r="J10" s="10"/>
      <c r="K10" s="1" t="s">
        <v>26</v>
      </c>
      <c r="L10" s="16" t="str">
        <f t="shared" si="0"/>
        <v>A tiempo</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s="3" customFormat="1" ht="15.75" x14ac:dyDescent="0.25">
      <c r="A11" s="6">
        <v>7</v>
      </c>
      <c r="B11" s="11">
        <v>367</v>
      </c>
      <c r="C11" s="4">
        <v>42865</v>
      </c>
      <c r="D11" s="12">
        <v>8.3333333333333329E-2</v>
      </c>
      <c r="E11" s="13">
        <v>42866</v>
      </c>
      <c r="F11" s="13">
        <v>42882</v>
      </c>
      <c r="G11" s="53" t="s">
        <v>45</v>
      </c>
      <c r="H11" s="15">
        <v>2946831</v>
      </c>
      <c r="I11" s="4">
        <v>42888</v>
      </c>
      <c r="J11" s="10">
        <v>42893</v>
      </c>
      <c r="K11" s="1" t="s">
        <v>26</v>
      </c>
      <c r="L11" s="16" t="str">
        <f t="shared" si="0"/>
        <v>Atrasado</v>
      </c>
      <c r="M11" t="s">
        <v>35</v>
      </c>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3" customFormat="1" ht="15.75" x14ac:dyDescent="0.25">
      <c r="A12" s="6">
        <v>8</v>
      </c>
      <c r="B12" s="11" t="s">
        <v>46</v>
      </c>
      <c r="C12" s="4">
        <v>42879</v>
      </c>
      <c r="D12" s="12">
        <v>0.14583333333333334</v>
      </c>
      <c r="E12" s="13">
        <v>42877</v>
      </c>
      <c r="F12" s="13">
        <v>42151</v>
      </c>
      <c r="G12" s="53" t="s">
        <v>47</v>
      </c>
      <c r="H12" s="15">
        <f>464477+88106</f>
        <v>552583</v>
      </c>
      <c r="I12" s="4">
        <v>42158</v>
      </c>
      <c r="J12" s="10">
        <v>42891</v>
      </c>
      <c r="K12" s="1" t="s">
        <v>26</v>
      </c>
      <c r="L12" s="16" t="str">
        <f t="shared" si="0"/>
        <v>Atrasado</v>
      </c>
      <c r="M12" t="s">
        <v>48</v>
      </c>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s="3" customFormat="1" ht="15.75" x14ac:dyDescent="0.25">
      <c r="A13" s="6">
        <v>9</v>
      </c>
      <c r="B13" s="11">
        <v>378</v>
      </c>
      <c r="C13" s="4">
        <v>42885</v>
      </c>
      <c r="D13" s="12">
        <v>0.4694444444444445</v>
      </c>
      <c r="E13" s="13">
        <v>42886</v>
      </c>
      <c r="F13" s="13">
        <v>42888</v>
      </c>
      <c r="G13" s="53" t="s">
        <v>49</v>
      </c>
      <c r="H13" s="15">
        <v>556060</v>
      </c>
      <c r="I13" s="4">
        <v>42895</v>
      </c>
      <c r="J13" s="10">
        <v>42895</v>
      </c>
      <c r="K13" s="1" t="s">
        <v>26</v>
      </c>
      <c r="L13" s="16" t="str">
        <f t="shared" si="0"/>
        <v>A tiempo</v>
      </c>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s="3" customFormat="1" ht="15.75" x14ac:dyDescent="0.25">
      <c r="A14" s="6">
        <v>10</v>
      </c>
      <c r="B14" s="11" t="s">
        <v>50</v>
      </c>
      <c r="C14" s="4">
        <v>42893</v>
      </c>
      <c r="D14" s="12">
        <v>0.20138888888888887</v>
      </c>
      <c r="E14" s="13">
        <v>42878</v>
      </c>
      <c r="F14" s="13">
        <v>42909</v>
      </c>
      <c r="G14" s="53" t="s">
        <v>51</v>
      </c>
      <c r="H14" s="15">
        <f>14746831+5566210</f>
        <v>20313041</v>
      </c>
      <c r="I14" s="4">
        <v>42916</v>
      </c>
      <c r="J14" s="10"/>
      <c r="K14" s="1" t="s">
        <v>26</v>
      </c>
      <c r="L14" s="16" t="str">
        <f t="shared" si="0"/>
        <v>A tiempo</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s="3" customFormat="1" ht="15.75" x14ac:dyDescent="0.25">
      <c r="A15" s="6">
        <v>11</v>
      </c>
      <c r="B15" s="11" t="s">
        <v>52</v>
      </c>
      <c r="C15" s="4">
        <v>42878</v>
      </c>
      <c r="D15" s="12">
        <v>0.40625</v>
      </c>
      <c r="E15" s="13">
        <v>42876</v>
      </c>
      <c r="F15" s="13">
        <v>42882</v>
      </c>
      <c r="G15" s="53" t="s">
        <v>53</v>
      </c>
      <c r="H15" s="15">
        <f>1279914+220348</f>
        <v>1500262</v>
      </c>
      <c r="I15" s="4">
        <v>42888</v>
      </c>
      <c r="J15" s="10">
        <v>42887</v>
      </c>
      <c r="K15" s="1" t="s">
        <v>26</v>
      </c>
      <c r="L15" s="16" t="str">
        <f t="shared" si="0"/>
        <v>A tiempo</v>
      </c>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s="3" customFormat="1" ht="15.75" x14ac:dyDescent="0.25">
      <c r="A16" s="6">
        <v>12</v>
      </c>
      <c r="B16" s="11">
        <v>386</v>
      </c>
      <c r="C16" s="4">
        <v>42886</v>
      </c>
      <c r="D16" s="12">
        <v>0.33333333333333331</v>
      </c>
      <c r="E16" s="54">
        <v>42891</v>
      </c>
      <c r="F16" s="13">
        <v>42893</v>
      </c>
      <c r="G16" s="53" t="s">
        <v>54</v>
      </c>
      <c r="H16" s="15">
        <v>618870</v>
      </c>
      <c r="I16" s="4">
        <v>42900</v>
      </c>
      <c r="J16" s="10">
        <v>42895</v>
      </c>
      <c r="K16" s="1" t="s">
        <v>26</v>
      </c>
      <c r="L16" s="16" t="str">
        <f t="shared" si="0"/>
        <v>A tiempo</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s="3" customFormat="1" ht="15.75" x14ac:dyDescent="0.25">
      <c r="A17" s="6">
        <v>13</v>
      </c>
      <c r="B17" s="11">
        <v>388</v>
      </c>
      <c r="C17" s="4">
        <v>42872</v>
      </c>
      <c r="D17" s="12">
        <v>0.125</v>
      </c>
      <c r="E17" s="13">
        <v>42877</v>
      </c>
      <c r="F17" s="13">
        <v>42881</v>
      </c>
      <c r="G17" s="53" t="s">
        <v>55</v>
      </c>
      <c r="H17" s="15">
        <v>878508</v>
      </c>
      <c r="I17" s="4">
        <v>42888</v>
      </c>
      <c r="J17" s="10">
        <v>42891</v>
      </c>
      <c r="K17" s="1" t="s">
        <v>26</v>
      </c>
      <c r="L17" s="16" t="str">
        <f t="shared" si="0"/>
        <v>Atrasado</v>
      </c>
      <c r="M17" t="s">
        <v>48</v>
      </c>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s="3" customFormat="1" ht="15.75" x14ac:dyDescent="0.25">
      <c r="A18" s="6">
        <v>14</v>
      </c>
      <c r="B18" s="11">
        <v>393</v>
      </c>
      <c r="C18" s="4">
        <v>42877</v>
      </c>
      <c r="D18" s="12">
        <v>0.42291666666666666</v>
      </c>
      <c r="E18" s="13">
        <v>42879</v>
      </c>
      <c r="F18" s="13">
        <v>42880</v>
      </c>
      <c r="G18" s="53" t="s">
        <v>56</v>
      </c>
      <c r="H18" s="15">
        <v>180621</v>
      </c>
      <c r="I18" s="4">
        <v>42887</v>
      </c>
      <c r="J18" s="10">
        <v>42162</v>
      </c>
      <c r="K18" s="1" t="s">
        <v>26</v>
      </c>
      <c r="L18" s="16" t="s">
        <v>57</v>
      </c>
      <c r="M18" t="s">
        <v>58</v>
      </c>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s="3" customFormat="1" ht="15.75" x14ac:dyDescent="0.25">
      <c r="A19" s="6">
        <v>15</v>
      </c>
      <c r="B19" s="11">
        <v>396</v>
      </c>
      <c r="C19" s="4">
        <v>42874</v>
      </c>
      <c r="D19" s="12">
        <v>0.15</v>
      </c>
      <c r="E19" s="13">
        <v>42877</v>
      </c>
      <c r="F19" s="13">
        <v>42878</v>
      </c>
      <c r="G19" s="53" t="s">
        <v>59</v>
      </c>
      <c r="H19" s="15">
        <v>219156</v>
      </c>
      <c r="I19" s="4">
        <v>42885</v>
      </c>
      <c r="J19" s="10">
        <v>42894</v>
      </c>
      <c r="K19" s="1" t="s">
        <v>26</v>
      </c>
      <c r="L19" s="16" t="str">
        <f t="shared" si="0"/>
        <v>Atrasado</v>
      </c>
      <c r="M19" t="s">
        <v>60</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3" customFormat="1" ht="15.75" x14ac:dyDescent="0.25">
      <c r="A20" s="6">
        <v>16</v>
      </c>
      <c r="B20" s="11">
        <v>397</v>
      </c>
      <c r="C20" s="4">
        <v>42878</v>
      </c>
      <c r="D20" s="12">
        <v>0.3576388888888889</v>
      </c>
      <c r="E20" s="13">
        <v>42879</v>
      </c>
      <c r="F20" s="13">
        <v>42882</v>
      </c>
      <c r="G20" s="53" t="s">
        <v>61</v>
      </c>
      <c r="H20" s="15">
        <v>936761</v>
      </c>
      <c r="I20" s="4">
        <v>42888</v>
      </c>
      <c r="J20" s="10">
        <v>42892</v>
      </c>
      <c r="K20" s="1" t="s">
        <v>26</v>
      </c>
      <c r="L20" s="16" t="str">
        <f t="shared" si="0"/>
        <v>Atrasado</v>
      </c>
      <c r="M20" t="s">
        <v>48</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3" customFormat="1" ht="15.75" x14ac:dyDescent="0.25">
      <c r="A21" s="6">
        <v>17</v>
      </c>
      <c r="B21" s="11" t="s">
        <v>62</v>
      </c>
      <c r="C21" s="4">
        <v>42906</v>
      </c>
      <c r="D21" s="12">
        <v>0.44791666666666669</v>
      </c>
      <c r="E21" s="13">
        <v>42878</v>
      </c>
      <c r="F21" s="13">
        <v>42930</v>
      </c>
      <c r="G21" s="53" t="s">
        <v>63</v>
      </c>
      <c r="H21" s="15">
        <f>5431799+4709936</f>
        <v>10141735</v>
      </c>
      <c r="I21" s="4">
        <v>42937</v>
      </c>
      <c r="J21" s="10"/>
      <c r="K21" s="1" t="s">
        <v>26</v>
      </c>
      <c r="L21" s="16" t="str">
        <f t="shared" si="0"/>
        <v>A tiempo</v>
      </c>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s="3" customFormat="1" ht="15.75" x14ac:dyDescent="0.25">
      <c r="A22" s="6">
        <v>18</v>
      </c>
      <c r="B22" s="11" t="s">
        <v>64</v>
      </c>
      <c r="C22" s="4">
        <v>42906</v>
      </c>
      <c r="D22" s="12">
        <v>0.44791666666666669</v>
      </c>
      <c r="E22" s="13">
        <v>42878</v>
      </c>
      <c r="F22" s="13">
        <v>42930</v>
      </c>
      <c r="G22" s="53" t="s">
        <v>65</v>
      </c>
      <c r="H22" s="15">
        <f>5431799+4709936</f>
        <v>10141735</v>
      </c>
      <c r="I22" s="4">
        <v>42937</v>
      </c>
      <c r="J22" s="10"/>
      <c r="K22" s="1" t="s">
        <v>26</v>
      </c>
      <c r="L22" s="16" t="str">
        <f t="shared" si="0"/>
        <v>A tiempo</v>
      </c>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s="3" customFormat="1" ht="15.75" x14ac:dyDescent="0.25">
      <c r="A23" s="6">
        <v>19</v>
      </c>
      <c r="B23" s="11" t="s">
        <v>66</v>
      </c>
      <c r="C23" s="4">
        <v>42906</v>
      </c>
      <c r="D23" s="12">
        <v>0.44791666666666669</v>
      </c>
      <c r="E23" s="13">
        <v>42878</v>
      </c>
      <c r="F23" s="13">
        <v>42930</v>
      </c>
      <c r="G23" s="53" t="s">
        <v>67</v>
      </c>
      <c r="H23" s="15">
        <f>5431799+4709936</f>
        <v>10141735</v>
      </c>
      <c r="I23" s="4">
        <v>42937</v>
      </c>
      <c r="J23" s="10"/>
      <c r="K23" s="1" t="s">
        <v>26</v>
      </c>
      <c r="L23" s="16" t="str">
        <f t="shared" si="0"/>
        <v>A tiempo</v>
      </c>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3" customFormat="1" ht="15.75" x14ac:dyDescent="0.25">
      <c r="A24" s="6">
        <v>20</v>
      </c>
      <c r="B24" s="11">
        <v>413</v>
      </c>
      <c r="C24" s="4">
        <v>42878</v>
      </c>
      <c r="D24" s="12">
        <v>0.38263888888888892</v>
      </c>
      <c r="E24" s="13">
        <v>42884</v>
      </c>
      <c r="F24" s="13">
        <v>42889</v>
      </c>
      <c r="G24" s="53" t="s">
        <v>68</v>
      </c>
      <c r="H24" s="15">
        <v>662277</v>
      </c>
      <c r="I24" s="4">
        <v>42895</v>
      </c>
      <c r="J24" s="10">
        <v>42894</v>
      </c>
      <c r="K24" s="1" t="s">
        <v>26</v>
      </c>
      <c r="L24" s="16" t="str">
        <f t="shared" si="0"/>
        <v>A tiempo</v>
      </c>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3" customFormat="1" ht="15.75" x14ac:dyDescent="0.25">
      <c r="A25" s="6">
        <v>21</v>
      </c>
      <c r="B25" s="11">
        <v>414</v>
      </c>
      <c r="C25" s="4">
        <v>42877</v>
      </c>
      <c r="D25" s="12">
        <v>0.1763888888888889</v>
      </c>
      <c r="E25" s="13">
        <v>42879</v>
      </c>
      <c r="F25" s="13">
        <v>42889</v>
      </c>
      <c r="G25" s="53" t="s">
        <v>69</v>
      </c>
      <c r="H25" s="15">
        <v>1941522</v>
      </c>
      <c r="I25" s="4">
        <v>42895</v>
      </c>
      <c r="J25" s="10">
        <v>42893</v>
      </c>
      <c r="K25" s="1" t="s">
        <v>26</v>
      </c>
      <c r="L25" s="16" t="str">
        <f t="shared" si="0"/>
        <v>A tiempo</v>
      </c>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3" customFormat="1" ht="15.75" x14ac:dyDescent="0.25">
      <c r="A26" s="6">
        <v>22</v>
      </c>
      <c r="B26" s="11" t="s">
        <v>70</v>
      </c>
      <c r="C26" s="4">
        <v>42880</v>
      </c>
      <c r="D26" s="12">
        <v>0.4375</v>
      </c>
      <c r="E26" s="13">
        <v>42878</v>
      </c>
      <c r="F26" s="13">
        <v>42889</v>
      </c>
      <c r="G26" s="53" t="s">
        <v>71</v>
      </c>
      <c r="H26" s="15">
        <f>3754944+469368</f>
        <v>4224312</v>
      </c>
      <c r="I26" s="4">
        <v>42895</v>
      </c>
      <c r="J26" s="10">
        <v>42892</v>
      </c>
      <c r="K26" s="1" t="s">
        <v>26</v>
      </c>
      <c r="L26" s="16" t="str">
        <f t="shared" si="0"/>
        <v>A tiempo</v>
      </c>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3" customFormat="1" ht="15.75" x14ac:dyDescent="0.25">
      <c r="A27" s="6">
        <v>23</v>
      </c>
      <c r="B27" s="11">
        <v>417</v>
      </c>
      <c r="C27" s="4">
        <v>42877</v>
      </c>
      <c r="D27" s="12">
        <v>0.13472222222222222</v>
      </c>
      <c r="E27" s="13">
        <v>42883</v>
      </c>
      <c r="F27" s="13">
        <v>42891</v>
      </c>
      <c r="G27" s="53" t="s">
        <v>72</v>
      </c>
      <c r="H27" s="15">
        <v>2523519</v>
      </c>
      <c r="I27" s="4">
        <v>42898</v>
      </c>
      <c r="J27" s="10">
        <v>42892</v>
      </c>
      <c r="K27" s="1" t="s">
        <v>26</v>
      </c>
      <c r="L27" s="16" t="str">
        <f t="shared" si="0"/>
        <v>A tiempo</v>
      </c>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3" customFormat="1" ht="15.75" x14ac:dyDescent="0.25">
      <c r="A28" s="6">
        <v>24</v>
      </c>
      <c r="B28" s="11">
        <v>419</v>
      </c>
      <c r="C28" s="4">
        <v>42878</v>
      </c>
      <c r="D28" s="12">
        <v>0.39930555555555558</v>
      </c>
      <c r="E28" s="13">
        <v>42884</v>
      </c>
      <c r="F28" s="13">
        <v>42889</v>
      </c>
      <c r="G28" s="53" t="s">
        <v>73</v>
      </c>
      <c r="H28" s="15">
        <v>803572</v>
      </c>
      <c r="I28" s="4">
        <v>42895</v>
      </c>
      <c r="J28" s="10">
        <v>42894</v>
      </c>
      <c r="K28" s="1" t="s">
        <v>26</v>
      </c>
      <c r="L28" s="16" t="str">
        <f t="shared" si="0"/>
        <v>A tiempo</v>
      </c>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3" customFormat="1" ht="15.75" x14ac:dyDescent="0.25">
      <c r="A29" s="6">
        <v>25</v>
      </c>
      <c r="B29" s="11">
        <v>420</v>
      </c>
      <c r="C29" s="4">
        <v>42878</v>
      </c>
      <c r="D29" s="12">
        <v>9.0277777777777776E-2</v>
      </c>
      <c r="E29" s="13">
        <v>42884</v>
      </c>
      <c r="F29" s="13">
        <v>42889</v>
      </c>
      <c r="G29" s="53" t="s">
        <v>74</v>
      </c>
      <c r="H29" s="15">
        <v>1279914</v>
      </c>
      <c r="I29" s="4">
        <v>42895</v>
      </c>
      <c r="J29" s="10">
        <v>42894</v>
      </c>
      <c r="K29" s="1" t="s">
        <v>26</v>
      </c>
      <c r="L29" s="16" t="str">
        <f t="shared" si="0"/>
        <v>A tiempo</v>
      </c>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3" customFormat="1" ht="15.75" x14ac:dyDescent="0.25">
      <c r="A30" s="6">
        <v>26</v>
      </c>
      <c r="B30" s="11">
        <v>421</v>
      </c>
      <c r="C30" s="4">
        <v>42878</v>
      </c>
      <c r="D30" s="12">
        <v>9.0277777777777776E-2</v>
      </c>
      <c r="E30" s="13">
        <v>42884</v>
      </c>
      <c r="F30" s="13">
        <v>42889</v>
      </c>
      <c r="G30" s="53" t="s">
        <v>75</v>
      </c>
      <c r="H30" s="15">
        <v>1141732</v>
      </c>
      <c r="I30" s="4">
        <v>42895</v>
      </c>
      <c r="J30" s="10">
        <v>42894</v>
      </c>
      <c r="K30" s="1" t="s">
        <v>26</v>
      </c>
      <c r="L30" s="16" t="str">
        <f t="shared" si="0"/>
        <v>A tiempo</v>
      </c>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3" customFormat="1" ht="15.75" x14ac:dyDescent="0.25">
      <c r="A31" s="6">
        <v>27</v>
      </c>
      <c r="B31" s="11">
        <v>422</v>
      </c>
      <c r="C31" s="4">
        <v>42878</v>
      </c>
      <c r="D31" s="12">
        <v>9.0277777777777776E-2</v>
      </c>
      <c r="E31" s="13">
        <v>42884</v>
      </c>
      <c r="F31" s="13">
        <v>42889</v>
      </c>
      <c r="G31" s="53" t="s">
        <v>76</v>
      </c>
      <c r="H31" s="15">
        <v>871572</v>
      </c>
      <c r="I31" s="4">
        <v>42895</v>
      </c>
      <c r="J31" s="10">
        <v>42894</v>
      </c>
      <c r="K31" s="1" t="s">
        <v>26</v>
      </c>
      <c r="L31" s="16" t="str">
        <f t="shared" si="0"/>
        <v>A tiempo</v>
      </c>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3" customFormat="1" ht="15.75" x14ac:dyDescent="0.25">
      <c r="A32" s="6">
        <v>28</v>
      </c>
      <c r="B32" s="11">
        <v>423</v>
      </c>
      <c r="C32" s="4">
        <v>42878</v>
      </c>
      <c r="D32" s="12">
        <v>9.0277777777777776E-2</v>
      </c>
      <c r="E32" s="13">
        <v>42884</v>
      </c>
      <c r="F32" s="13">
        <v>42889</v>
      </c>
      <c r="G32" s="53" t="s">
        <v>77</v>
      </c>
      <c r="H32" s="15">
        <v>730277</v>
      </c>
      <c r="I32" s="4">
        <v>42895</v>
      </c>
      <c r="J32" s="10">
        <v>42894</v>
      </c>
      <c r="K32" s="1" t="s">
        <v>26</v>
      </c>
      <c r="L32" s="16" t="str">
        <f t="shared" si="0"/>
        <v>A tiempo</v>
      </c>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3" customFormat="1" ht="15.75" x14ac:dyDescent="0.25">
      <c r="A33" s="6">
        <v>29</v>
      </c>
      <c r="B33" s="11">
        <v>424</v>
      </c>
      <c r="C33" s="4">
        <v>42878</v>
      </c>
      <c r="D33" s="12">
        <v>9.0277777777777776E-2</v>
      </c>
      <c r="E33" s="13">
        <v>42884</v>
      </c>
      <c r="F33" s="13">
        <v>42889</v>
      </c>
      <c r="G33" s="53" t="s">
        <v>78</v>
      </c>
      <c r="H33" s="15">
        <v>871572</v>
      </c>
      <c r="I33" s="4">
        <v>42895</v>
      </c>
      <c r="J33" s="10">
        <v>42894</v>
      </c>
      <c r="K33" s="1" t="s">
        <v>26</v>
      </c>
      <c r="L33" s="16" t="str">
        <f t="shared" si="0"/>
        <v>A tiempo</v>
      </c>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3" customFormat="1" ht="15.75" x14ac:dyDescent="0.25">
      <c r="A34" s="6">
        <v>30</v>
      </c>
      <c r="B34" s="11">
        <v>425</v>
      </c>
      <c r="C34" s="4">
        <v>42878</v>
      </c>
      <c r="D34" s="12">
        <v>9.0277777777777776E-2</v>
      </c>
      <c r="E34" s="13">
        <v>42884</v>
      </c>
      <c r="F34" s="13">
        <v>42889</v>
      </c>
      <c r="G34" s="53" t="s">
        <v>79</v>
      </c>
      <c r="H34" s="15">
        <v>730277</v>
      </c>
      <c r="I34" s="4">
        <v>42895</v>
      </c>
      <c r="J34" s="10">
        <v>42894</v>
      </c>
      <c r="K34" s="1" t="s">
        <v>26</v>
      </c>
      <c r="L34" s="16" t="str">
        <f t="shared" si="0"/>
        <v>A tiempo</v>
      </c>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3" customFormat="1" ht="15.75" x14ac:dyDescent="0.25">
      <c r="A35" s="6">
        <v>31</v>
      </c>
      <c r="B35" s="11">
        <v>426</v>
      </c>
      <c r="C35" s="4">
        <v>42878</v>
      </c>
      <c r="D35" s="12">
        <v>9.0277777777777776E-2</v>
      </c>
      <c r="E35" s="13">
        <v>42884</v>
      </c>
      <c r="F35" s="13">
        <v>42889</v>
      </c>
      <c r="G35" s="53" t="s">
        <v>80</v>
      </c>
      <c r="H35" s="15">
        <v>552583</v>
      </c>
      <c r="I35" s="4">
        <v>42895</v>
      </c>
      <c r="J35" s="10">
        <v>42894</v>
      </c>
      <c r="K35" s="1" t="s">
        <v>26</v>
      </c>
      <c r="L35" s="16" t="str">
        <f t="shared" si="0"/>
        <v>A tiempo</v>
      </c>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3" customFormat="1" ht="15.75" x14ac:dyDescent="0.25">
      <c r="A36" s="6">
        <v>32</v>
      </c>
      <c r="B36" s="11">
        <v>427</v>
      </c>
      <c r="C36" s="4">
        <v>42878</v>
      </c>
      <c r="D36" s="12">
        <v>9.0277777777777776E-2</v>
      </c>
      <c r="E36" s="13">
        <v>42884</v>
      </c>
      <c r="F36" s="13">
        <v>42889</v>
      </c>
      <c r="G36" s="53" t="s">
        <v>81</v>
      </c>
      <c r="H36" s="15">
        <v>730277</v>
      </c>
      <c r="I36" s="4">
        <v>42895</v>
      </c>
      <c r="J36" s="10">
        <v>42894</v>
      </c>
      <c r="K36" s="1" t="s">
        <v>26</v>
      </c>
      <c r="L36" s="16" t="str">
        <f t="shared" si="0"/>
        <v>A tiempo</v>
      </c>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3" customFormat="1" ht="15.75" x14ac:dyDescent="0.25">
      <c r="A37" s="6">
        <v>33</v>
      </c>
      <c r="B37" s="11">
        <v>428</v>
      </c>
      <c r="C37" s="4">
        <v>42878</v>
      </c>
      <c r="D37" s="12">
        <v>9.0277777777777776E-2</v>
      </c>
      <c r="E37" s="13">
        <v>42884</v>
      </c>
      <c r="F37" s="13">
        <v>42889</v>
      </c>
      <c r="G37" s="53" t="s">
        <v>82</v>
      </c>
      <c r="H37" s="15">
        <v>730277</v>
      </c>
      <c r="I37" s="4">
        <v>42895</v>
      </c>
      <c r="J37" s="10">
        <v>42894</v>
      </c>
      <c r="K37" s="1" t="s">
        <v>26</v>
      </c>
      <c r="L37" s="16" t="str">
        <f t="shared" si="0"/>
        <v>A tiempo</v>
      </c>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3" customFormat="1" ht="15.75" x14ac:dyDescent="0.25">
      <c r="A38" s="6">
        <v>34</v>
      </c>
      <c r="B38" s="11">
        <v>429</v>
      </c>
      <c r="C38" s="4">
        <v>42878</v>
      </c>
      <c r="D38" s="12">
        <v>9.0277777777777776E-2</v>
      </c>
      <c r="E38" s="13">
        <v>42884</v>
      </c>
      <c r="F38" s="13">
        <v>42889</v>
      </c>
      <c r="G38" s="53" t="s">
        <v>83</v>
      </c>
      <c r="H38" s="15">
        <v>730277</v>
      </c>
      <c r="I38" s="4">
        <v>42895</v>
      </c>
      <c r="J38" s="10">
        <v>42894</v>
      </c>
      <c r="K38" s="1" t="s">
        <v>26</v>
      </c>
      <c r="L38" s="16" t="str">
        <f t="shared" si="0"/>
        <v>A tiempo</v>
      </c>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3" customFormat="1" ht="15.75" x14ac:dyDescent="0.25">
      <c r="A39" s="6">
        <v>35</v>
      </c>
      <c r="B39" s="11">
        <v>430</v>
      </c>
      <c r="C39" s="4">
        <v>42878</v>
      </c>
      <c r="D39" s="12">
        <v>9.0277777777777776E-2</v>
      </c>
      <c r="E39" s="13">
        <v>42884</v>
      </c>
      <c r="F39" s="13">
        <v>42889</v>
      </c>
      <c r="G39" s="53" t="s">
        <v>84</v>
      </c>
      <c r="H39" s="15">
        <v>730277</v>
      </c>
      <c r="I39" s="4">
        <v>42895</v>
      </c>
      <c r="J39" s="10">
        <v>42894</v>
      </c>
      <c r="K39" s="1" t="s">
        <v>26</v>
      </c>
      <c r="L39" s="16" t="str">
        <f t="shared" si="0"/>
        <v>A tiempo</v>
      </c>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3" customFormat="1" ht="15.75" x14ac:dyDescent="0.25">
      <c r="A40" s="6">
        <v>36</v>
      </c>
      <c r="B40" s="11">
        <v>432</v>
      </c>
      <c r="C40" s="4">
        <v>42878</v>
      </c>
      <c r="D40" s="12">
        <v>0.10833333333333334</v>
      </c>
      <c r="E40" s="4">
        <v>42879</v>
      </c>
      <c r="F40" s="13">
        <v>42888</v>
      </c>
      <c r="G40" s="53" t="s">
        <v>85</v>
      </c>
      <c r="H40" s="15">
        <v>1269344</v>
      </c>
      <c r="I40" s="4">
        <v>42895</v>
      </c>
      <c r="J40" s="10">
        <v>42892</v>
      </c>
      <c r="K40" s="1" t="s">
        <v>26</v>
      </c>
      <c r="L40" s="16" t="str">
        <f t="shared" si="0"/>
        <v>A tiempo</v>
      </c>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3" customFormat="1" ht="15.75" x14ac:dyDescent="0.25">
      <c r="A41" s="6">
        <v>37</v>
      </c>
      <c r="B41" s="11">
        <v>436</v>
      </c>
      <c r="C41" s="4">
        <v>42878</v>
      </c>
      <c r="D41" s="12">
        <v>9.0277777777777776E-2</v>
      </c>
      <c r="E41" s="13">
        <v>42884</v>
      </c>
      <c r="F41" s="13">
        <v>42889</v>
      </c>
      <c r="G41" s="53" t="s">
        <v>86</v>
      </c>
      <c r="H41" s="15">
        <v>1141732</v>
      </c>
      <c r="I41" s="4">
        <v>42895</v>
      </c>
      <c r="J41" s="10">
        <v>42894</v>
      </c>
      <c r="K41" s="1" t="s">
        <v>26</v>
      </c>
      <c r="L41" s="16" t="str">
        <f t="shared" si="0"/>
        <v>A tiempo</v>
      </c>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3" customFormat="1" ht="15.75" x14ac:dyDescent="0.25">
      <c r="A42" s="6">
        <v>38</v>
      </c>
      <c r="B42" s="11">
        <v>437</v>
      </c>
      <c r="C42" s="4">
        <v>42879</v>
      </c>
      <c r="D42" s="12">
        <v>0.125</v>
      </c>
      <c r="E42" s="13">
        <v>42880</v>
      </c>
      <c r="F42" s="13">
        <v>42882</v>
      </c>
      <c r="G42" s="53" t="s">
        <v>87</v>
      </c>
      <c r="H42" s="15">
        <v>365260</v>
      </c>
      <c r="I42" s="4">
        <v>42888</v>
      </c>
      <c r="J42" s="10">
        <v>42887</v>
      </c>
      <c r="K42" s="1" t="s">
        <v>26</v>
      </c>
      <c r="L42" s="16" t="str">
        <f t="shared" si="0"/>
        <v>A tiempo</v>
      </c>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3" customFormat="1" ht="15.75" x14ac:dyDescent="0.25">
      <c r="A43" s="6">
        <v>39</v>
      </c>
      <c r="B43" s="11">
        <v>442</v>
      </c>
      <c r="C43" s="4">
        <v>42880</v>
      </c>
      <c r="D43" s="12">
        <v>0.40972222222222227</v>
      </c>
      <c r="E43" s="13">
        <v>42886</v>
      </c>
      <c r="F43" s="13">
        <v>42901</v>
      </c>
      <c r="G43" s="53" t="s">
        <v>88</v>
      </c>
      <c r="H43" s="15">
        <v>3864612</v>
      </c>
      <c r="I43" s="4">
        <v>42908</v>
      </c>
      <c r="J43" s="10">
        <v>42907</v>
      </c>
      <c r="K43" s="1" t="s">
        <v>26</v>
      </c>
      <c r="L43" s="16" t="str">
        <f t="shared" si="0"/>
        <v>A tiempo</v>
      </c>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3" customFormat="1" ht="15.75" x14ac:dyDescent="0.25">
      <c r="A44" s="6">
        <v>40</v>
      </c>
      <c r="B44" s="11">
        <v>443</v>
      </c>
      <c r="C44" s="4">
        <v>42880</v>
      </c>
      <c r="D44" s="12">
        <v>0.16111111111111112</v>
      </c>
      <c r="E44" s="13">
        <v>42885</v>
      </c>
      <c r="F44" s="13">
        <v>42893</v>
      </c>
      <c r="G44" s="53" t="s">
        <v>89</v>
      </c>
      <c r="H44" s="15">
        <v>2523519</v>
      </c>
      <c r="I44" s="4">
        <v>42900</v>
      </c>
      <c r="J44" s="10">
        <v>42900</v>
      </c>
      <c r="K44" s="1" t="s">
        <v>26</v>
      </c>
      <c r="L44" s="16" t="str">
        <f t="shared" si="0"/>
        <v>A tiempo</v>
      </c>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3" customFormat="1" ht="15.75" x14ac:dyDescent="0.25">
      <c r="A45" s="6">
        <v>41</v>
      </c>
      <c r="B45" s="11" t="s">
        <v>90</v>
      </c>
      <c r="C45" s="4">
        <v>42913</v>
      </c>
      <c r="D45" s="12">
        <v>0.14930555555555555</v>
      </c>
      <c r="E45" s="13">
        <v>42885</v>
      </c>
      <c r="F45" s="13">
        <v>42942</v>
      </c>
      <c r="G45" s="53" t="s">
        <v>91</v>
      </c>
      <c r="H45" s="15">
        <f>4411021+3555074</f>
        <v>7966095</v>
      </c>
      <c r="I45" s="4">
        <v>42949</v>
      </c>
      <c r="J45" s="10"/>
      <c r="K45" s="1" t="s">
        <v>26</v>
      </c>
      <c r="L45" s="16" t="str">
        <f t="shared" si="0"/>
        <v>A tiempo</v>
      </c>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s="3" customFormat="1" ht="15.75" x14ac:dyDescent="0.25">
      <c r="A46" s="6">
        <v>42</v>
      </c>
      <c r="B46" s="11">
        <v>445</v>
      </c>
      <c r="C46" s="4">
        <v>42881</v>
      </c>
      <c r="D46" s="12">
        <v>9.1666666666666674E-2</v>
      </c>
      <c r="E46" s="13">
        <v>42881</v>
      </c>
      <c r="F46" s="13">
        <v>42889</v>
      </c>
      <c r="G46" s="53" t="s">
        <v>92</v>
      </c>
      <c r="H46" s="15">
        <v>396477</v>
      </c>
      <c r="I46" s="4">
        <v>42895</v>
      </c>
      <c r="J46" s="10">
        <v>42894</v>
      </c>
      <c r="K46" s="1" t="s">
        <v>26</v>
      </c>
      <c r="L46" s="16" t="str">
        <f t="shared" si="0"/>
        <v>A tiempo</v>
      </c>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3" customFormat="1" ht="15.75" x14ac:dyDescent="0.25">
      <c r="A47" s="6">
        <v>43</v>
      </c>
      <c r="B47" s="11">
        <v>446</v>
      </c>
      <c r="C47" s="4">
        <v>42881</v>
      </c>
      <c r="D47" s="12">
        <v>0.10277777777777779</v>
      </c>
      <c r="E47" s="13">
        <v>42860</v>
      </c>
      <c r="F47" s="13">
        <v>42896</v>
      </c>
      <c r="G47" s="53" t="s">
        <v>93</v>
      </c>
      <c r="H47" s="15">
        <v>855572</v>
      </c>
      <c r="I47" s="4">
        <v>42902</v>
      </c>
      <c r="J47" s="10">
        <v>42899</v>
      </c>
      <c r="K47" s="1" t="s">
        <v>26</v>
      </c>
      <c r="L47" s="16" t="str">
        <f t="shared" si="0"/>
        <v>A tiempo</v>
      </c>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3" customFormat="1" ht="15.75" x14ac:dyDescent="0.25">
      <c r="A48" s="6">
        <v>44</v>
      </c>
      <c r="B48" s="11">
        <v>447</v>
      </c>
      <c r="C48" s="4">
        <v>42881</v>
      </c>
      <c r="D48" s="12">
        <v>0.15277777777777776</v>
      </c>
      <c r="E48" s="13">
        <v>42885</v>
      </c>
      <c r="F48" s="13">
        <v>42889</v>
      </c>
      <c r="G48" s="53" t="s">
        <v>94</v>
      </c>
      <c r="H48" s="15">
        <v>541863</v>
      </c>
      <c r="I48" s="4">
        <v>42895</v>
      </c>
      <c r="J48" s="10">
        <v>42894</v>
      </c>
      <c r="K48" s="1" t="s">
        <v>26</v>
      </c>
      <c r="L48" s="16" t="str">
        <f>+IF(J44-I44&gt;=1,"Atrasado","A tiempo")</f>
        <v>A tiempo</v>
      </c>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s="3" customFormat="1" ht="15.75" x14ac:dyDescent="0.25">
      <c r="A49" s="6">
        <v>45</v>
      </c>
      <c r="B49" s="11">
        <v>5</v>
      </c>
      <c r="C49" s="4">
        <v>42887</v>
      </c>
      <c r="D49" s="12">
        <v>0.1388888888888889</v>
      </c>
      <c r="E49" s="13">
        <v>42891</v>
      </c>
      <c r="F49" s="13">
        <v>42895</v>
      </c>
      <c r="G49" s="53" t="s">
        <v>53</v>
      </c>
      <c r="H49" s="15">
        <v>2234565</v>
      </c>
      <c r="I49" s="4">
        <v>42902</v>
      </c>
      <c r="J49" s="10">
        <v>42900</v>
      </c>
      <c r="K49" s="1" t="s">
        <v>26</v>
      </c>
      <c r="L49" s="16" t="str">
        <f t="shared" ref="L49:L112" si="1">+IF(J45-I45&gt;=1,"Atrasado","A tiempo")</f>
        <v>A tiempo</v>
      </c>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3" customFormat="1" ht="15.75" x14ac:dyDescent="0.25">
      <c r="A50" s="6">
        <v>46</v>
      </c>
      <c r="B50" s="11">
        <v>448</v>
      </c>
      <c r="C50" s="4">
        <v>42887</v>
      </c>
      <c r="D50" s="12">
        <v>0.34722222222222227</v>
      </c>
      <c r="E50" s="13">
        <v>42892</v>
      </c>
      <c r="F50" s="13">
        <v>42895</v>
      </c>
      <c r="G50" s="53" t="s">
        <v>95</v>
      </c>
      <c r="H50" s="15">
        <v>481449</v>
      </c>
      <c r="I50" s="4">
        <v>42902</v>
      </c>
      <c r="J50" s="10">
        <v>42899</v>
      </c>
      <c r="K50" s="1" t="s">
        <v>26</v>
      </c>
      <c r="L50" s="16" t="str">
        <f t="shared" si="1"/>
        <v>A tiempo</v>
      </c>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3" customFormat="1" ht="15.75" x14ac:dyDescent="0.25">
      <c r="A51" s="6">
        <v>47</v>
      </c>
      <c r="B51" s="11">
        <v>449</v>
      </c>
      <c r="C51" s="4">
        <v>42887</v>
      </c>
      <c r="D51" s="12">
        <v>0.34722222222222227</v>
      </c>
      <c r="E51" s="13">
        <v>42892</v>
      </c>
      <c r="F51" s="13">
        <v>42895</v>
      </c>
      <c r="G51" s="14" t="s">
        <v>96</v>
      </c>
      <c r="H51" s="15">
        <v>368371</v>
      </c>
      <c r="I51" s="4">
        <v>42902</v>
      </c>
      <c r="J51" s="10">
        <v>42899</v>
      </c>
      <c r="K51" s="1" t="s">
        <v>26</v>
      </c>
      <c r="L51" s="16" t="str">
        <f t="shared" si="1"/>
        <v>A tiempo</v>
      </c>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3" customFormat="1" ht="15.75" x14ac:dyDescent="0.25">
      <c r="A52" s="6">
        <v>48</v>
      </c>
      <c r="B52" s="11">
        <v>450</v>
      </c>
      <c r="C52" s="4">
        <v>42887</v>
      </c>
      <c r="D52" s="12">
        <v>0.36041666666666666</v>
      </c>
      <c r="E52" s="13">
        <v>42887</v>
      </c>
      <c r="F52" s="13">
        <v>42889</v>
      </c>
      <c r="G52" s="14" t="s">
        <v>87</v>
      </c>
      <c r="H52" s="15">
        <v>365260</v>
      </c>
      <c r="I52" s="4">
        <v>42895</v>
      </c>
      <c r="J52" s="10">
        <v>42893</v>
      </c>
      <c r="K52" s="1" t="s">
        <v>26</v>
      </c>
      <c r="L52" s="16" t="str">
        <f t="shared" si="1"/>
        <v>A tiempo</v>
      </c>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3" customFormat="1" ht="15.75" x14ac:dyDescent="0.25">
      <c r="A53" s="6">
        <v>49</v>
      </c>
      <c r="B53" s="11">
        <v>451</v>
      </c>
      <c r="C53" s="4">
        <v>42887</v>
      </c>
      <c r="D53" s="12">
        <v>0.39097222222222222</v>
      </c>
      <c r="E53" s="13">
        <v>42887</v>
      </c>
      <c r="F53" s="13">
        <v>42888</v>
      </c>
      <c r="G53" s="14" t="s">
        <v>97</v>
      </c>
      <c r="H53" s="15">
        <v>292836</v>
      </c>
      <c r="I53" s="4">
        <v>42895</v>
      </c>
      <c r="J53" s="10">
        <v>42899</v>
      </c>
      <c r="K53" s="1" t="s">
        <v>26</v>
      </c>
      <c r="L53" s="16" t="str">
        <f>+IF(J53-I53&gt;=1,"Atrasado","A tiempo")</f>
        <v>Atrasado</v>
      </c>
      <c r="M53" t="s">
        <v>98</v>
      </c>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s="3" customFormat="1" ht="15.75" x14ac:dyDescent="0.25">
      <c r="A54" s="6">
        <v>50</v>
      </c>
      <c r="B54" s="11">
        <v>452</v>
      </c>
      <c r="C54" s="4">
        <v>42892</v>
      </c>
      <c r="D54" s="12">
        <v>0.11458333333333333</v>
      </c>
      <c r="E54" s="13">
        <v>42893</v>
      </c>
      <c r="F54" s="13">
        <v>42921</v>
      </c>
      <c r="G54" s="14" t="s">
        <v>99</v>
      </c>
      <c r="H54" s="15">
        <v>4951799</v>
      </c>
      <c r="I54" s="4">
        <v>42928</v>
      </c>
      <c r="J54" s="10"/>
      <c r="K54" s="1" t="s">
        <v>26</v>
      </c>
      <c r="L54" s="16" t="str">
        <f t="shared" si="1"/>
        <v>A tiempo</v>
      </c>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3" customFormat="1" ht="15.75" x14ac:dyDescent="0.25">
      <c r="A55" s="6">
        <v>51</v>
      </c>
      <c r="B55" s="11">
        <v>453</v>
      </c>
      <c r="C55" s="4">
        <v>42892</v>
      </c>
      <c r="D55" s="12">
        <v>0.11458333333333333</v>
      </c>
      <c r="E55" s="13">
        <v>42893</v>
      </c>
      <c r="F55" s="13">
        <v>42921</v>
      </c>
      <c r="G55" s="14" t="s">
        <v>100</v>
      </c>
      <c r="H55" s="15">
        <v>4951799</v>
      </c>
      <c r="I55" s="4">
        <v>42928</v>
      </c>
      <c r="J55" s="10"/>
      <c r="K55" s="1" t="s">
        <v>26</v>
      </c>
      <c r="L55" s="16" t="str">
        <f t="shared" si="1"/>
        <v>A tiempo</v>
      </c>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3" customFormat="1" ht="15.75" x14ac:dyDescent="0.25">
      <c r="A56" s="6">
        <v>52</v>
      </c>
      <c r="B56" s="11">
        <v>454</v>
      </c>
      <c r="C56" s="4">
        <v>42892</v>
      </c>
      <c r="D56" s="12">
        <v>0.11458333333333333</v>
      </c>
      <c r="E56" s="13">
        <v>42893</v>
      </c>
      <c r="F56" s="13">
        <v>42921</v>
      </c>
      <c r="G56" s="14" t="s">
        <v>101</v>
      </c>
      <c r="H56" s="15">
        <v>5551799</v>
      </c>
      <c r="I56" s="4">
        <v>42928</v>
      </c>
      <c r="J56" s="10"/>
      <c r="K56" s="1" t="s">
        <v>26</v>
      </c>
      <c r="L56" s="16" t="str">
        <f t="shared" si="1"/>
        <v>A tiempo</v>
      </c>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3" customFormat="1" ht="15.75" x14ac:dyDescent="0.25">
      <c r="A57" s="6">
        <v>53</v>
      </c>
      <c r="B57" s="11">
        <v>455</v>
      </c>
      <c r="C57" s="4">
        <v>42887</v>
      </c>
      <c r="D57" s="12">
        <v>0.14583333333333334</v>
      </c>
      <c r="E57" s="13">
        <v>42887</v>
      </c>
      <c r="F57" s="13">
        <v>42888</v>
      </c>
      <c r="G57" s="14" t="s">
        <v>102</v>
      </c>
      <c r="H57" s="15">
        <v>220261</v>
      </c>
      <c r="I57" s="4">
        <v>42895</v>
      </c>
      <c r="J57" s="10">
        <v>42892</v>
      </c>
      <c r="K57" s="1" t="s">
        <v>26</v>
      </c>
      <c r="L57" s="16" t="str">
        <f>+IF(J57-I57&gt;=1,"Atrasado","A tiempo")</f>
        <v>A tiempo</v>
      </c>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3" customFormat="1" ht="15.75" x14ac:dyDescent="0.25">
      <c r="A58" s="6">
        <v>54</v>
      </c>
      <c r="B58" s="11">
        <v>456</v>
      </c>
      <c r="C58" s="4">
        <v>42891</v>
      </c>
      <c r="D58" s="12">
        <v>0.1388888888888889</v>
      </c>
      <c r="E58" s="13">
        <v>42891</v>
      </c>
      <c r="F58" s="13">
        <v>42891</v>
      </c>
      <c r="G58" s="14" t="s">
        <v>103</v>
      </c>
      <c r="H58" s="15">
        <v>90207</v>
      </c>
      <c r="I58" s="4">
        <v>42898</v>
      </c>
      <c r="J58" s="10">
        <v>42892</v>
      </c>
      <c r="K58" s="1" t="s">
        <v>26</v>
      </c>
      <c r="L58" s="16" t="str">
        <f t="shared" si="1"/>
        <v>A tiempo</v>
      </c>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3" customFormat="1" ht="15" x14ac:dyDescent="0.25">
      <c r="A59" s="11">
        <v>55</v>
      </c>
      <c r="B59" s="11">
        <v>457</v>
      </c>
      <c r="C59" s="4">
        <v>42892</v>
      </c>
      <c r="D59" s="12">
        <v>0.11458333333333333</v>
      </c>
      <c r="E59" s="13">
        <v>42893</v>
      </c>
      <c r="F59" s="13">
        <v>42921</v>
      </c>
      <c r="G59" s="14" t="s">
        <v>104</v>
      </c>
      <c r="H59" s="15">
        <v>5551799</v>
      </c>
      <c r="I59" s="4">
        <v>42928</v>
      </c>
      <c r="J59" s="10"/>
      <c r="K59" s="1" t="s">
        <v>26</v>
      </c>
      <c r="L59" s="16" t="str">
        <f t="shared" si="1"/>
        <v>A tiempo</v>
      </c>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5" x14ac:dyDescent="0.25">
      <c r="A60" s="11">
        <v>56</v>
      </c>
      <c r="B60" s="11">
        <v>458</v>
      </c>
      <c r="C60" s="4">
        <v>42891</v>
      </c>
      <c r="D60" s="12">
        <v>0.37152777777777773</v>
      </c>
      <c r="E60" s="13">
        <v>42892</v>
      </c>
      <c r="F60" s="13">
        <v>42895</v>
      </c>
      <c r="G60" s="14" t="s">
        <v>105</v>
      </c>
      <c r="H60" s="15">
        <v>595028</v>
      </c>
      <c r="I60" s="4">
        <v>42902</v>
      </c>
      <c r="J60" s="10">
        <v>42899</v>
      </c>
      <c r="K60" s="1" t="s">
        <v>26</v>
      </c>
      <c r="L60" s="16" t="str">
        <f t="shared" si="1"/>
        <v>A tiempo</v>
      </c>
    </row>
    <row r="61" spans="1:256" ht="15" x14ac:dyDescent="0.25">
      <c r="A61" s="11">
        <v>57</v>
      </c>
      <c r="B61" s="11">
        <v>459</v>
      </c>
      <c r="C61" s="4">
        <v>42892</v>
      </c>
      <c r="D61" s="12">
        <v>0.11458333333333333</v>
      </c>
      <c r="E61" s="13">
        <v>42893</v>
      </c>
      <c r="F61" s="13">
        <v>42921</v>
      </c>
      <c r="G61" s="14" t="s">
        <v>106</v>
      </c>
      <c r="H61" s="15">
        <v>5551799</v>
      </c>
      <c r="I61" s="4">
        <v>42928</v>
      </c>
      <c r="J61" s="10"/>
      <c r="K61" s="1" t="s">
        <v>26</v>
      </c>
      <c r="L61" s="16" t="str">
        <f t="shared" si="1"/>
        <v>A tiempo</v>
      </c>
    </row>
    <row r="62" spans="1:256" ht="15" x14ac:dyDescent="0.25">
      <c r="A62" s="11">
        <v>58</v>
      </c>
      <c r="B62" s="11">
        <v>460</v>
      </c>
      <c r="C62" s="4">
        <v>42891</v>
      </c>
      <c r="D62" s="12">
        <v>0.13541666666666666</v>
      </c>
      <c r="E62" s="13">
        <v>42891</v>
      </c>
      <c r="F62" s="13">
        <v>42895</v>
      </c>
      <c r="G62" s="14" t="s">
        <v>102</v>
      </c>
      <c r="H62" s="15">
        <v>701863</v>
      </c>
      <c r="I62" s="4">
        <v>42902</v>
      </c>
      <c r="J62" s="10">
        <v>42900</v>
      </c>
      <c r="K62" s="1" t="s">
        <v>26</v>
      </c>
      <c r="L62" s="16" t="str">
        <f t="shared" si="1"/>
        <v>A tiempo</v>
      </c>
    </row>
    <row r="63" spans="1:256" ht="15" x14ac:dyDescent="0.25">
      <c r="A63" s="11">
        <v>59</v>
      </c>
      <c r="B63" s="11">
        <v>461</v>
      </c>
      <c r="C63" s="4">
        <v>42892</v>
      </c>
      <c r="D63" s="12">
        <v>9.375E-2</v>
      </c>
      <c r="E63" s="13">
        <v>42894</v>
      </c>
      <c r="F63" s="13">
        <v>42895</v>
      </c>
      <c r="G63" s="14" t="s">
        <v>107</v>
      </c>
      <c r="H63" s="15">
        <v>295012</v>
      </c>
      <c r="I63" s="4">
        <v>42902</v>
      </c>
      <c r="J63" s="10">
        <v>42900</v>
      </c>
      <c r="K63" s="1" t="s">
        <v>26</v>
      </c>
      <c r="L63" s="16" t="str">
        <f t="shared" si="1"/>
        <v>A tiempo</v>
      </c>
    </row>
    <row r="64" spans="1:256" ht="15" x14ac:dyDescent="0.25">
      <c r="A64" s="11">
        <v>60</v>
      </c>
      <c r="B64" s="11">
        <v>462</v>
      </c>
      <c r="C64" s="4">
        <v>42892</v>
      </c>
      <c r="D64" s="12">
        <v>9.375E-2</v>
      </c>
      <c r="E64" s="13">
        <v>42898</v>
      </c>
      <c r="F64" s="13">
        <v>42900</v>
      </c>
      <c r="G64" s="14" t="s">
        <v>108</v>
      </c>
      <c r="H64" s="15">
        <v>371035</v>
      </c>
      <c r="I64" s="4">
        <v>42907</v>
      </c>
      <c r="J64" s="10">
        <v>42902</v>
      </c>
      <c r="K64" s="1" t="s">
        <v>26</v>
      </c>
      <c r="L64" s="16" t="str">
        <f t="shared" si="1"/>
        <v>A tiempo</v>
      </c>
    </row>
    <row r="65" spans="1:12" ht="15" x14ac:dyDescent="0.25">
      <c r="A65" s="11">
        <v>61</v>
      </c>
      <c r="B65" s="11">
        <v>463</v>
      </c>
      <c r="C65" s="4">
        <v>42891</v>
      </c>
      <c r="D65" s="12">
        <v>0.11527777777777777</v>
      </c>
      <c r="E65" s="13">
        <v>42893</v>
      </c>
      <c r="F65" s="13">
        <v>42893</v>
      </c>
      <c r="G65" s="14" t="s">
        <v>109</v>
      </c>
      <c r="H65" s="15">
        <v>97612</v>
      </c>
      <c r="I65" s="4">
        <v>42900</v>
      </c>
      <c r="J65" s="10">
        <v>42895</v>
      </c>
      <c r="K65" s="1" t="s">
        <v>26</v>
      </c>
      <c r="L65" s="16" t="str">
        <f t="shared" si="1"/>
        <v>A tiempo</v>
      </c>
    </row>
    <row r="66" spans="1:12" ht="15" x14ac:dyDescent="0.25">
      <c r="A66" s="11">
        <v>62</v>
      </c>
      <c r="B66" s="11">
        <v>464</v>
      </c>
      <c r="C66" s="4">
        <v>42893</v>
      </c>
      <c r="D66" s="12">
        <v>0.47083333333333338</v>
      </c>
      <c r="E66" s="13">
        <v>42900</v>
      </c>
      <c r="F66" s="13">
        <v>42902</v>
      </c>
      <c r="G66" s="14" t="s">
        <v>110</v>
      </c>
      <c r="H66" s="15">
        <v>365260</v>
      </c>
      <c r="I66" s="4">
        <v>42909</v>
      </c>
      <c r="J66" s="10">
        <v>42909</v>
      </c>
      <c r="K66" s="1" t="s">
        <v>26</v>
      </c>
      <c r="L66" s="16" t="str">
        <f t="shared" si="1"/>
        <v>A tiempo</v>
      </c>
    </row>
    <row r="67" spans="1:12" ht="15" x14ac:dyDescent="0.25">
      <c r="A67" s="11">
        <v>63</v>
      </c>
      <c r="B67" s="11">
        <v>465</v>
      </c>
      <c r="C67" s="4">
        <v>42893</v>
      </c>
      <c r="D67" s="12">
        <v>0.47083333333333338</v>
      </c>
      <c r="E67" s="13">
        <v>42898</v>
      </c>
      <c r="F67" s="13">
        <v>42900</v>
      </c>
      <c r="G67" s="14" t="s">
        <v>111</v>
      </c>
      <c r="H67" s="15">
        <v>538060</v>
      </c>
      <c r="I67" s="4">
        <v>42907</v>
      </c>
      <c r="J67" s="10">
        <v>42902</v>
      </c>
      <c r="K67" s="1" t="s">
        <v>26</v>
      </c>
      <c r="L67" s="16" t="str">
        <f t="shared" si="1"/>
        <v>A tiempo</v>
      </c>
    </row>
    <row r="68" spans="1:12" ht="15" x14ac:dyDescent="0.25">
      <c r="A68" s="11">
        <v>64</v>
      </c>
      <c r="B68" s="11">
        <v>466</v>
      </c>
      <c r="C68" s="4">
        <v>42892</v>
      </c>
      <c r="D68" s="12">
        <v>0.46527777777777773</v>
      </c>
      <c r="E68" s="13">
        <v>42898</v>
      </c>
      <c r="F68" s="13">
        <v>42899</v>
      </c>
      <c r="G68" s="14" t="s">
        <v>112</v>
      </c>
      <c r="H68" s="15">
        <v>330522</v>
      </c>
      <c r="I68" s="4">
        <v>42906</v>
      </c>
      <c r="J68" s="10">
        <v>42900</v>
      </c>
      <c r="K68" s="1" t="s">
        <v>26</v>
      </c>
      <c r="L68" s="16" t="str">
        <f t="shared" si="1"/>
        <v>A tiempo</v>
      </c>
    </row>
    <row r="69" spans="1:12" ht="15" x14ac:dyDescent="0.25">
      <c r="A69" s="11">
        <v>65</v>
      </c>
      <c r="B69" s="11">
        <v>467</v>
      </c>
      <c r="C69" s="4">
        <v>42892</v>
      </c>
      <c r="D69" s="12">
        <v>0.46527777777777773</v>
      </c>
      <c r="E69" s="13">
        <v>42898</v>
      </c>
      <c r="F69" s="13">
        <v>42899</v>
      </c>
      <c r="G69" s="14" t="s">
        <v>113</v>
      </c>
      <c r="H69" s="15">
        <v>219156</v>
      </c>
      <c r="I69" s="4">
        <v>42906</v>
      </c>
      <c r="J69" s="10">
        <v>42900</v>
      </c>
      <c r="K69" s="1" t="s">
        <v>26</v>
      </c>
      <c r="L69" s="16" t="str">
        <f t="shared" si="1"/>
        <v>A tiempo</v>
      </c>
    </row>
    <row r="70" spans="1:12" ht="15" x14ac:dyDescent="0.25">
      <c r="A70" s="11">
        <v>66</v>
      </c>
      <c r="B70" s="11">
        <v>468</v>
      </c>
      <c r="C70" s="4">
        <v>42892</v>
      </c>
      <c r="D70" s="12">
        <v>0.46527777777777773</v>
      </c>
      <c r="E70" s="13">
        <v>42898</v>
      </c>
      <c r="F70" s="13">
        <v>42899</v>
      </c>
      <c r="G70" s="14" t="s">
        <v>114</v>
      </c>
      <c r="H70" s="15">
        <v>192159</v>
      </c>
      <c r="I70" s="4">
        <v>42906</v>
      </c>
      <c r="J70" s="10">
        <v>42900</v>
      </c>
      <c r="K70" s="1" t="s">
        <v>26</v>
      </c>
      <c r="L70" s="16" t="str">
        <f t="shared" si="1"/>
        <v>A tiempo</v>
      </c>
    </row>
    <row r="71" spans="1:12" ht="15" x14ac:dyDescent="0.25">
      <c r="A71" s="11">
        <v>67</v>
      </c>
      <c r="B71" s="11">
        <v>469</v>
      </c>
      <c r="C71" s="4">
        <v>42902</v>
      </c>
      <c r="D71" s="12">
        <v>0.14583333333333334</v>
      </c>
      <c r="E71" s="13">
        <v>42907</v>
      </c>
      <c r="F71" s="13">
        <v>42908</v>
      </c>
      <c r="G71" s="14" t="s">
        <v>112</v>
      </c>
      <c r="H71" s="15">
        <v>330522</v>
      </c>
      <c r="I71" s="4">
        <v>42915</v>
      </c>
      <c r="J71" s="10">
        <v>42909</v>
      </c>
      <c r="K71" s="1" t="s">
        <v>26</v>
      </c>
      <c r="L71" s="16" t="str">
        <f t="shared" si="1"/>
        <v>A tiempo</v>
      </c>
    </row>
    <row r="72" spans="1:12" ht="15" x14ac:dyDescent="0.25">
      <c r="A72" s="11">
        <v>68</v>
      </c>
      <c r="B72" s="11">
        <v>470</v>
      </c>
      <c r="C72" s="4">
        <v>42892</v>
      </c>
      <c r="D72" s="12">
        <v>0.14375000000000002</v>
      </c>
      <c r="E72" s="13">
        <v>42894</v>
      </c>
      <c r="F72" s="13">
        <v>42902</v>
      </c>
      <c r="G72" s="14" t="s">
        <v>115</v>
      </c>
      <c r="H72" s="15">
        <v>1406230</v>
      </c>
      <c r="I72" s="4">
        <v>42909</v>
      </c>
      <c r="J72" s="10">
        <v>42908</v>
      </c>
      <c r="K72" s="1" t="s">
        <v>26</v>
      </c>
      <c r="L72" s="16" t="str">
        <f t="shared" si="1"/>
        <v>A tiempo</v>
      </c>
    </row>
    <row r="73" spans="1:12" ht="15" x14ac:dyDescent="0.25">
      <c r="A73" s="11">
        <v>69</v>
      </c>
      <c r="B73" s="11">
        <v>471</v>
      </c>
      <c r="C73" s="4">
        <v>42892</v>
      </c>
      <c r="D73" s="12">
        <v>0.14375000000000002</v>
      </c>
      <c r="E73" s="13">
        <v>42899</v>
      </c>
      <c r="F73" s="13">
        <v>42902</v>
      </c>
      <c r="G73" s="14" t="s">
        <v>116</v>
      </c>
      <c r="H73" s="15">
        <v>683284</v>
      </c>
      <c r="I73" s="4">
        <v>42909</v>
      </c>
      <c r="J73" s="10">
        <v>42908</v>
      </c>
      <c r="K73" s="1" t="s">
        <v>26</v>
      </c>
      <c r="L73" s="16" t="str">
        <f t="shared" si="1"/>
        <v>A tiempo</v>
      </c>
    </row>
    <row r="74" spans="1:12" ht="15" x14ac:dyDescent="0.25">
      <c r="A74" s="11">
        <v>70</v>
      </c>
      <c r="B74" s="11">
        <v>472</v>
      </c>
      <c r="C74" s="4">
        <v>42893</v>
      </c>
      <c r="D74" s="12">
        <v>0.47083333333333338</v>
      </c>
      <c r="E74" s="13">
        <v>42898</v>
      </c>
      <c r="F74" s="13">
        <v>42902</v>
      </c>
      <c r="G74" s="14" t="s">
        <v>117</v>
      </c>
      <c r="H74" s="15">
        <v>1143566</v>
      </c>
      <c r="I74" s="4">
        <v>42909</v>
      </c>
      <c r="J74" s="10">
        <v>42908</v>
      </c>
      <c r="K74" s="1" t="s">
        <v>26</v>
      </c>
      <c r="L74" s="16" t="str">
        <f t="shared" si="1"/>
        <v>A tiempo</v>
      </c>
    </row>
    <row r="75" spans="1:12" ht="15" x14ac:dyDescent="0.25">
      <c r="A75" s="11">
        <v>71</v>
      </c>
      <c r="B75" s="11">
        <v>473</v>
      </c>
      <c r="C75" s="4">
        <v>42893</v>
      </c>
      <c r="D75" s="12">
        <v>0.47083333333333338</v>
      </c>
      <c r="E75" s="13">
        <v>42898</v>
      </c>
      <c r="F75" s="13">
        <v>42902</v>
      </c>
      <c r="G75" s="14" t="s">
        <v>118</v>
      </c>
      <c r="H75" s="15">
        <v>1143566</v>
      </c>
      <c r="I75" s="4">
        <v>42909</v>
      </c>
      <c r="J75" s="10">
        <v>42908</v>
      </c>
      <c r="K75" s="1" t="s">
        <v>26</v>
      </c>
      <c r="L75" s="16" t="str">
        <f t="shared" si="1"/>
        <v>A tiempo</v>
      </c>
    </row>
    <row r="76" spans="1:12" ht="15" x14ac:dyDescent="0.25">
      <c r="A76" s="11">
        <v>72</v>
      </c>
      <c r="B76" s="11">
        <v>474</v>
      </c>
      <c r="C76" s="4">
        <v>42893</v>
      </c>
      <c r="D76" s="12">
        <v>0.4604166666666667</v>
      </c>
      <c r="E76" s="13">
        <v>42894</v>
      </c>
      <c r="F76" s="13">
        <v>42896</v>
      </c>
      <c r="G76" s="14" t="s">
        <v>119</v>
      </c>
      <c r="H76" s="15">
        <v>488060</v>
      </c>
      <c r="I76" s="4">
        <v>42902</v>
      </c>
      <c r="J76" s="10">
        <v>42900</v>
      </c>
      <c r="K76" s="1" t="s">
        <v>26</v>
      </c>
      <c r="L76" s="16" t="str">
        <f t="shared" si="1"/>
        <v>A tiempo</v>
      </c>
    </row>
    <row r="77" spans="1:12" ht="15" x14ac:dyDescent="0.25">
      <c r="A77" s="11">
        <v>73</v>
      </c>
      <c r="B77" s="11">
        <v>475</v>
      </c>
      <c r="C77" s="4">
        <v>42893</v>
      </c>
      <c r="D77" s="12">
        <v>0.10416666666666667</v>
      </c>
      <c r="E77" s="13">
        <v>42897</v>
      </c>
      <c r="F77" s="13">
        <v>42899</v>
      </c>
      <c r="G77" s="14" t="s">
        <v>120</v>
      </c>
      <c r="H77" s="15">
        <v>488060</v>
      </c>
      <c r="I77" s="4">
        <v>42906</v>
      </c>
      <c r="J77" s="10">
        <v>42906</v>
      </c>
      <c r="K77" s="1" t="s">
        <v>26</v>
      </c>
      <c r="L77" s="16" t="str">
        <f t="shared" si="1"/>
        <v>A tiempo</v>
      </c>
    </row>
    <row r="78" spans="1:12" ht="15" x14ac:dyDescent="0.25">
      <c r="A78" s="11">
        <v>74</v>
      </c>
      <c r="B78" s="11" t="s">
        <v>121</v>
      </c>
      <c r="C78" s="4">
        <v>42901</v>
      </c>
      <c r="D78" s="12">
        <v>0.18958333333333333</v>
      </c>
      <c r="E78" s="13">
        <v>42893</v>
      </c>
      <c r="F78" s="13">
        <v>42903</v>
      </c>
      <c r="G78" s="14" t="s">
        <v>122</v>
      </c>
      <c r="H78" s="15">
        <f>850691+240828+240828</f>
        <v>1332347</v>
      </c>
      <c r="I78" s="4">
        <v>42909</v>
      </c>
      <c r="J78" s="10">
        <v>42908</v>
      </c>
      <c r="K78" s="1" t="s">
        <v>26</v>
      </c>
      <c r="L78" s="16" t="str">
        <f t="shared" si="1"/>
        <v>A tiempo</v>
      </c>
    </row>
    <row r="79" spans="1:12" ht="15" x14ac:dyDescent="0.25">
      <c r="A79" s="11">
        <v>75</v>
      </c>
      <c r="B79" s="11" t="s">
        <v>123</v>
      </c>
      <c r="C79" s="4">
        <v>42901</v>
      </c>
      <c r="D79" s="12">
        <v>0.18958333333333333</v>
      </c>
      <c r="E79" s="13">
        <v>42893</v>
      </c>
      <c r="F79" s="13">
        <v>42903</v>
      </c>
      <c r="G79" s="14" t="s">
        <v>124</v>
      </c>
      <c r="H79" s="15">
        <f>640689+176212+176212</f>
        <v>993113</v>
      </c>
      <c r="I79" s="4">
        <v>42909</v>
      </c>
      <c r="J79" s="10">
        <v>42908</v>
      </c>
      <c r="K79" s="1" t="s">
        <v>26</v>
      </c>
      <c r="L79" s="16" t="str">
        <f t="shared" si="1"/>
        <v>A tiempo</v>
      </c>
    </row>
    <row r="80" spans="1:12" ht="15" x14ac:dyDescent="0.25">
      <c r="A80" s="11">
        <v>76</v>
      </c>
      <c r="B80" s="11">
        <v>478</v>
      </c>
      <c r="C80" s="4">
        <v>42893</v>
      </c>
      <c r="D80" s="12">
        <v>0.15277777777777776</v>
      </c>
      <c r="E80" s="13">
        <v>42893</v>
      </c>
      <c r="F80" s="13">
        <v>42898</v>
      </c>
      <c r="G80" s="14" t="s">
        <v>125</v>
      </c>
      <c r="H80" s="15">
        <v>662277</v>
      </c>
      <c r="I80" s="4">
        <v>42905</v>
      </c>
      <c r="J80" s="10">
        <v>42900</v>
      </c>
      <c r="K80" s="1" t="s">
        <v>26</v>
      </c>
      <c r="L80" s="16" t="str">
        <f t="shared" si="1"/>
        <v>A tiempo</v>
      </c>
    </row>
    <row r="81" spans="1:12" ht="15" x14ac:dyDescent="0.25">
      <c r="A81" s="11">
        <v>77</v>
      </c>
      <c r="B81" s="11">
        <v>479</v>
      </c>
      <c r="C81" s="4">
        <v>42892</v>
      </c>
      <c r="D81" s="12">
        <v>0.16666666666666666</v>
      </c>
      <c r="E81" s="13">
        <v>42893</v>
      </c>
      <c r="F81" s="13">
        <v>42893</v>
      </c>
      <c r="G81" s="14" t="s">
        <v>103</v>
      </c>
      <c r="H81" s="15">
        <v>140207</v>
      </c>
      <c r="I81" s="4">
        <v>42900</v>
      </c>
      <c r="J81" s="10">
        <v>42894</v>
      </c>
      <c r="K81" s="1" t="s">
        <v>26</v>
      </c>
      <c r="L81" s="16" t="str">
        <f t="shared" si="1"/>
        <v>A tiempo</v>
      </c>
    </row>
    <row r="82" spans="1:12" ht="15" x14ac:dyDescent="0.25">
      <c r="A82" s="11">
        <v>78</v>
      </c>
      <c r="B82" s="11">
        <v>480</v>
      </c>
      <c r="C82" s="4">
        <v>42892</v>
      </c>
      <c r="D82" s="12">
        <v>0.19444444444444445</v>
      </c>
      <c r="E82" s="13">
        <v>42893</v>
      </c>
      <c r="F82" s="13">
        <v>42895</v>
      </c>
      <c r="G82" s="14" t="s">
        <v>126</v>
      </c>
      <c r="H82" s="15">
        <v>445260</v>
      </c>
      <c r="I82" s="4">
        <v>42902</v>
      </c>
      <c r="J82" s="10">
        <v>42900</v>
      </c>
      <c r="K82" s="1" t="s">
        <v>26</v>
      </c>
      <c r="L82" s="16" t="str">
        <f t="shared" si="1"/>
        <v>A tiempo</v>
      </c>
    </row>
    <row r="83" spans="1:12" ht="15" x14ac:dyDescent="0.25">
      <c r="A83" s="11">
        <v>79</v>
      </c>
      <c r="B83" s="11" t="s">
        <v>127</v>
      </c>
      <c r="C83" s="4">
        <v>42901</v>
      </c>
      <c r="D83" s="12">
        <v>0.18958333333333333</v>
      </c>
      <c r="E83" s="13">
        <v>42893</v>
      </c>
      <c r="F83" s="13">
        <v>42903</v>
      </c>
      <c r="G83" s="14" t="s">
        <v>47</v>
      </c>
      <c r="H83" s="15">
        <f>640689+176212+176212</f>
        <v>993113</v>
      </c>
      <c r="I83" s="4">
        <v>42909</v>
      </c>
      <c r="J83" s="10">
        <v>42908</v>
      </c>
      <c r="K83" s="1" t="s">
        <v>26</v>
      </c>
      <c r="L83" s="16" t="str">
        <f t="shared" si="1"/>
        <v>A tiempo</v>
      </c>
    </row>
    <row r="84" spans="1:12" ht="15" x14ac:dyDescent="0.25">
      <c r="A84" s="11">
        <v>80</v>
      </c>
      <c r="B84" s="11">
        <v>482</v>
      </c>
      <c r="C84" s="4">
        <v>42894</v>
      </c>
      <c r="D84" s="12">
        <v>0.38194444444444442</v>
      </c>
      <c r="E84" s="13">
        <v>42894</v>
      </c>
      <c r="F84" s="13">
        <v>42910</v>
      </c>
      <c r="G84" s="14" t="s">
        <v>87</v>
      </c>
      <c r="H84" s="15">
        <v>1095780</v>
      </c>
      <c r="I84" s="4">
        <v>42916</v>
      </c>
      <c r="J84" s="10">
        <v>42916</v>
      </c>
      <c r="K84" s="1" t="s">
        <v>26</v>
      </c>
      <c r="L84" s="16" t="str">
        <f t="shared" si="1"/>
        <v>A tiempo</v>
      </c>
    </row>
    <row r="85" spans="1:12" ht="15" x14ac:dyDescent="0.25">
      <c r="A85" s="11">
        <v>81</v>
      </c>
      <c r="B85" s="11">
        <v>483</v>
      </c>
      <c r="C85" s="4">
        <v>42894</v>
      </c>
      <c r="D85" s="12">
        <v>0.13958333333333334</v>
      </c>
      <c r="E85" s="13">
        <v>42899</v>
      </c>
      <c r="F85" s="13">
        <v>42926</v>
      </c>
      <c r="G85" s="14" t="s">
        <v>128</v>
      </c>
      <c r="H85" s="15">
        <v>5231385</v>
      </c>
      <c r="I85" s="4">
        <v>42933</v>
      </c>
      <c r="J85" s="10"/>
      <c r="K85" s="1" t="s">
        <v>26</v>
      </c>
      <c r="L85" s="16" t="str">
        <f t="shared" si="1"/>
        <v>A tiempo</v>
      </c>
    </row>
    <row r="86" spans="1:12" ht="15" x14ac:dyDescent="0.25">
      <c r="A86" s="11">
        <v>82</v>
      </c>
      <c r="B86" s="11">
        <v>484</v>
      </c>
      <c r="C86" s="4">
        <v>42894</v>
      </c>
      <c r="D86" s="12">
        <v>8.3333333333333329E-2</v>
      </c>
      <c r="E86" s="13">
        <v>42897</v>
      </c>
      <c r="F86" s="13">
        <v>42903</v>
      </c>
      <c r="G86" s="14" t="s">
        <v>129</v>
      </c>
      <c r="H86" s="15">
        <v>782691</v>
      </c>
      <c r="I86" s="4">
        <v>42909</v>
      </c>
      <c r="J86" s="10">
        <v>42907</v>
      </c>
      <c r="K86" s="1" t="s">
        <v>26</v>
      </c>
      <c r="L86" s="16" t="str">
        <f t="shared" si="1"/>
        <v>A tiempo</v>
      </c>
    </row>
    <row r="87" spans="1:12" ht="15" x14ac:dyDescent="0.25">
      <c r="A87" s="11">
        <v>83</v>
      </c>
      <c r="B87" s="11">
        <v>485</v>
      </c>
      <c r="C87" s="4">
        <v>42894</v>
      </c>
      <c r="D87" s="12">
        <v>8.3333333333333329E-2</v>
      </c>
      <c r="E87" s="13">
        <v>42897</v>
      </c>
      <c r="F87" s="13">
        <v>42903</v>
      </c>
      <c r="G87" s="14" t="s">
        <v>130</v>
      </c>
      <c r="H87" s="15">
        <v>1268489</v>
      </c>
      <c r="I87" s="4">
        <v>42909</v>
      </c>
      <c r="J87" s="10">
        <v>42909</v>
      </c>
      <c r="K87" s="1" t="s">
        <v>26</v>
      </c>
      <c r="L87" s="16" t="str">
        <f t="shared" si="1"/>
        <v>A tiempo</v>
      </c>
    </row>
    <row r="88" spans="1:12" ht="15" x14ac:dyDescent="0.25">
      <c r="A88" s="11">
        <v>84</v>
      </c>
      <c r="B88" s="11">
        <v>486</v>
      </c>
      <c r="C88" s="4">
        <v>42894</v>
      </c>
      <c r="D88" s="12">
        <v>0.14305555555555557</v>
      </c>
      <c r="E88" s="13">
        <v>42898</v>
      </c>
      <c r="F88" s="13">
        <v>42927</v>
      </c>
      <c r="G88" s="14" t="s">
        <v>131</v>
      </c>
      <c r="H88" s="15">
        <v>5692213</v>
      </c>
      <c r="I88" s="4">
        <v>42934</v>
      </c>
      <c r="J88" s="10"/>
      <c r="K88" s="1" t="s">
        <v>26</v>
      </c>
      <c r="L88" s="16" t="str">
        <f t="shared" si="1"/>
        <v>A tiempo</v>
      </c>
    </row>
    <row r="89" spans="1:12" ht="15" x14ac:dyDescent="0.25">
      <c r="A89" s="11">
        <v>85</v>
      </c>
      <c r="B89" s="11">
        <v>487</v>
      </c>
      <c r="C89" s="4">
        <v>42894</v>
      </c>
      <c r="D89" s="12">
        <v>0.1451388888888889</v>
      </c>
      <c r="E89" s="13">
        <v>42898</v>
      </c>
      <c r="F89" s="13">
        <v>42899</v>
      </c>
      <c r="G89" s="14" t="s">
        <v>132</v>
      </c>
      <c r="H89" s="15">
        <v>330522</v>
      </c>
      <c r="I89" s="4">
        <v>42906</v>
      </c>
      <c r="J89" s="10">
        <v>42908</v>
      </c>
      <c r="K89" s="1" t="s">
        <v>26</v>
      </c>
      <c r="L89" s="16" t="str">
        <f t="shared" si="1"/>
        <v>A tiempo</v>
      </c>
    </row>
    <row r="90" spans="1:12" ht="15" x14ac:dyDescent="0.25">
      <c r="A90" s="11">
        <v>86</v>
      </c>
      <c r="B90" s="11">
        <v>488</v>
      </c>
      <c r="C90" s="4">
        <v>42895</v>
      </c>
      <c r="D90" s="12">
        <v>0.33819444444444446</v>
      </c>
      <c r="E90" s="13">
        <v>42895</v>
      </c>
      <c r="F90" s="13">
        <v>42897</v>
      </c>
      <c r="G90" s="14" t="s">
        <v>133</v>
      </c>
      <c r="H90" s="15">
        <v>433260</v>
      </c>
      <c r="I90" s="4">
        <v>42902</v>
      </c>
      <c r="J90" s="10">
        <v>42900</v>
      </c>
      <c r="K90" s="1" t="s">
        <v>26</v>
      </c>
      <c r="L90" s="16" t="str">
        <f t="shared" si="1"/>
        <v>A tiempo</v>
      </c>
    </row>
    <row r="91" spans="1:12" ht="15" x14ac:dyDescent="0.25">
      <c r="A91" s="11">
        <v>87</v>
      </c>
      <c r="B91" s="11">
        <v>489</v>
      </c>
      <c r="C91" s="4">
        <v>42898</v>
      </c>
      <c r="D91" s="12">
        <v>0.10069444444444443</v>
      </c>
      <c r="E91" s="13">
        <v>42900</v>
      </c>
      <c r="F91" s="13">
        <v>42902</v>
      </c>
      <c r="G91" s="14" t="s">
        <v>134</v>
      </c>
      <c r="H91" s="15">
        <v>556060</v>
      </c>
      <c r="I91" s="4">
        <v>42909</v>
      </c>
      <c r="J91" s="10">
        <v>42907</v>
      </c>
      <c r="K91" s="1" t="s">
        <v>26</v>
      </c>
      <c r="L91" s="16" t="str">
        <f t="shared" si="1"/>
        <v>A tiempo</v>
      </c>
    </row>
    <row r="92" spans="1:12" ht="15" x14ac:dyDescent="0.25">
      <c r="A92" s="11">
        <v>88</v>
      </c>
      <c r="B92" s="11">
        <v>490</v>
      </c>
      <c r="C92" s="4">
        <v>42895</v>
      </c>
      <c r="D92" s="12">
        <v>9.0972222222222218E-2</v>
      </c>
      <c r="E92" s="13">
        <v>42900</v>
      </c>
      <c r="F92" s="13">
        <v>42902</v>
      </c>
      <c r="G92" s="14" t="s">
        <v>135</v>
      </c>
      <c r="H92" s="15">
        <v>618870</v>
      </c>
      <c r="I92" s="4">
        <v>42909</v>
      </c>
      <c r="J92" s="10">
        <v>42908</v>
      </c>
      <c r="K92" s="1" t="s">
        <v>26</v>
      </c>
      <c r="L92" s="16" t="str">
        <f>+IF(J92-I92&gt;=1,"Atrasado","A tiempo")</f>
        <v>A tiempo</v>
      </c>
    </row>
    <row r="93" spans="1:12" ht="15" x14ac:dyDescent="0.25">
      <c r="A93" s="11">
        <v>89</v>
      </c>
      <c r="B93" s="11">
        <v>491</v>
      </c>
      <c r="C93" s="4">
        <v>42894</v>
      </c>
      <c r="D93" s="12">
        <v>0.12638888888888888</v>
      </c>
      <c r="E93" s="13">
        <v>42895</v>
      </c>
      <c r="F93" s="13">
        <v>42895</v>
      </c>
      <c r="G93" s="14" t="s">
        <v>103</v>
      </c>
      <c r="H93" s="15">
        <v>90207</v>
      </c>
      <c r="I93" s="4">
        <v>42902</v>
      </c>
      <c r="J93" s="10">
        <v>42899</v>
      </c>
      <c r="K93" s="1" t="s">
        <v>26</v>
      </c>
      <c r="L93" s="16" t="str">
        <f>+IF(J93-I93&gt;=1,"Atrasado","A tiempo")</f>
        <v>A tiempo</v>
      </c>
    </row>
    <row r="94" spans="1:12" ht="15" x14ac:dyDescent="0.25">
      <c r="A94" s="11">
        <v>90</v>
      </c>
      <c r="B94" s="11">
        <v>492</v>
      </c>
      <c r="C94" s="4">
        <v>42895</v>
      </c>
      <c r="D94" s="12">
        <v>0.3659722222222222</v>
      </c>
      <c r="E94" s="13">
        <v>42900</v>
      </c>
      <c r="F94" s="13">
        <v>42915</v>
      </c>
      <c r="G94" s="14" t="s">
        <v>136</v>
      </c>
      <c r="H94" s="15">
        <v>4198513</v>
      </c>
      <c r="I94" s="4">
        <v>42922</v>
      </c>
      <c r="J94" s="10"/>
      <c r="K94" s="1" t="s">
        <v>26</v>
      </c>
      <c r="L94" s="16" t="str">
        <f t="shared" si="1"/>
        <v>A tiempo</v>
      </c>
    </row>
    <row r="95" spans="1:12" ht="15" x14ac:dyDescent="0.25">
      <c r="A95" s="11">
        <v>91</v>
      </c>
      <c r="B95" s="11">
        <v>493</v>
      </c>
      <c r="C95" s="4">
        <v>42898</v>
      </c>
      <c r="D95" s="12">
        <v>0.31944444444444448</v>
      </c>
      <c r="E95" s="13">
        <v>42900</v>
      </c>
      <c r="F95" s="13">
        <v>42915</v>
      </c>
      <c r="G95" s="14" t="s">
        <v>137</v>
      </c>
      <c r="H95" s="15">
        <v>1916417</v>
      </c>
      <c r="I95" s="4">
        <v>42922</v>
      </c>
      <c r="J95" s="10"/>
      <c r="K95" s="1" t="s">
        <v>26</v>
      </c>
      <c r="L95" s="16" t="str">
        <f t="shared" si="1"/>
        <v>A tiempo</v>
      </c>
    </row>
    <row r="96" spans="1:12" ht="15" x14ac:dyDescent="0.25">
      <c r="A96" s="11">
        <v>92</v>
      </c>
      <c r="B96" s="11">
        <v>494</v>
      </c>
      <c r="C96" s="4">
        <v>42895</v>
      </c>
      <c r="D96" s="12">
        <v>8.3333333333333329E-2</v>
      </c>
      <c r="E96" s="13">
        <v>42898</v>
      </c>
      <c r="F96" s="13">
        <v>42898</v>
      </c>
      <c r="G96" s="14" t="s">
        <v>138</v>
      </c>
      <c r="H96" s="15">
        <v>201823</v>
      </c>
      <c r="I96" s="4">
        <v>42905</v>
      </c>
      <c r="J96" s="10">
        <v>42900</v>
      </c>
      <c r="K96" s="1" t="s">
        <v>26</v>
      </c>
      <c r="L96" s="16" t="str">
        <f t="shared" si="1"/>
        <v>A tiempo</v>
      </c>
    </row>
    <row r="97" spans="1:13" ht="15" x14ac:dyDescent="0.25">
      <c r="A97" s="11">
        <v>93</v>
      </c>
      <c r="B97" s="20">
        <v>495</v>
      </c>
      <c r="C97" s="21">
        <v>42895</v>
      </c>
      <c r="D97" s="176" t="s">
        <v>139</v>
      </c>
      <c r="E97" s="177"/>
      <c r="F97" s="178"/>
      <c r="G97" s="22" t="s">
        <v>71</v>
      </c>
      <c r="H97" s="26"/>
      <c r="I97" s="21">
        <v>6</v>
      </c>
      <c r="J97" s="10"/>
      <c r="K97" s="23" t="s">
        <v>26</v>
      </c>
      <c r="L97" s="27" t="str">
        <f t="shared" si="1"/>
        <v>A tiempo</v>
      </c>
    </row>
    <row r="98" spans="1:13" ht="15" x14ac:dyDescent="0.25">
      <c r="A98" s="11">
        <v>94</v>
      </c>
      <c r="B98" s="11">
        <v>496</v>
      </c>
      <c r="C98" s="4">
        <v>42895</v>
      </c>
      <c r="D98" s="12">
        <v>8.3333333333333329E-2</v>
      </c>
      <c r="E98" s="13">
        <v>42898</v>
      </c>
      <c r="F98" s="13">
        <v>42899</v>
      </c>
      <c r="G98" s="53" t="s">
        <v>140</v>
      </c>
      <c r="H98" s="15">
        <v>360836</v>
      </c>
      <c r="I98" s="4">
        <v>42906</v>
      </c>
      <c r="J98" s="10">
        <v>42902</v>
      </c>
      <c r="K98" s="1" t="s">
        <v>26</v>
      </c>
      <c r="L98" s="16" t="str">
        <f t="shared" si="1"/>
        <v>A tiempo</v>
      </c>
    </row>
    <row r="99" spans="1:13" ht="15" x14ac:dyDescent="0.25">
      <c r="A99" s="11">
        <v>95</v>
      </c>
      <c r="B99" s="11">
        <v>497</v>
      </c>
      <c r="C99" s="4">
        <v>42898</v>
      </c>
      <c r="D99" s="12">
        <v>9.0277777777777776E-2</v>
      </c>
      <c r="E99" s="13">
        <v>42905</v>
      </c>
      <c r="F99" s="13">
        <v>42906</v>
      </c>
      <c r="G99" s="14" t="s">
        <v>141</v>
      </c>
      <c r="H99" s="15">
        <v>398522</v>
      </c>
      <c r="I99" s="4">
        <v>42913</v>
      </c>
      <c r="J99" s="10">
        <v>42914</v>
      </c>
      <c r="K99" s="1" t="s">
        <v>26</v>
      </c>
      <c r="L99" s="16" t="str">
        <f t="shared" si="1"/>
        <v>A tiempo</v>
      </c>
    </row>
    <row r="100" spans="1:13" ht="15" x14ac:dyDescent="0.25">
      <c r="A100" s="11">
        <v>96</v>
      </c>
      <c r="B100" s="11">
        <v>498</v>
      </c>
      <c r="C100" s="4">
        <v>42898</v>
      </c>
      <c r="D100" s="12">
        <v>0.10069444444444443</v>
      </c>
      <c r="E100" s="13">
        <v>42900</v>
      </c>
      <c r="F100" s="13">
        <v>42902</v>
      </c>
      <c r="G100" s="14" t="s">
        <v>142</v>
      </c>
      <c r="H100" s="15">
        <v>425020</v>
      </c>
      <c r="I100" s="4">
        <v>42909</v>
      </c>
      <c r="J100" s="10">
        <v>42907</v>
      </c>
      <c r="K100" s="1" t="s">
        <v>26</v>
      </c>
      <c r="L100" s="16" t="str">
        <f t="shared" si="1"/>
        <v>A tiempo</v>
      </c>
    </row>
    <row r="101" spans="1:13" ht="15" x14ac:dyDescent="0.25">
      <c r="A101" s="11">
        <v>97</v>
      </c>
      <c r="B101" s="11">
        <v>499</v>
      </c>
      <c r="C101" s="4">
        <v>42895</v>
      </c>
      <c r="D101" s="12">
        <v>0.1673611111111111</v>
      </c>
      <c r="E101" s="13">
        <v>42899</v>
      </c>
      <c r="F101" s="13">
        <v>42900</v>
      </c>
      <c r="G101" s="53" t="s">
        <v>86</v>
      </c>
      <c r="H101" s="15">
        <v>360836</v>
      </c>
      <c r="I101" s="4">
        <v>42907</v>
      </c>
      <c r="J101" s="10">
        <v>42908</v>
      </c>
      <c r="K101" s="1" t="s">
        <v>26</v>
      </c>
      <c r="L101" s="16" t="str">
        <f>+IF(J101-I101&gt;=1,"Atrasado","A tiempo")</f>
        <v>Atrasado</v>
      </c>
      <c r="M101" t="s">
        <v>143</v>
      </c>
    </row>
    <row r="102" spans="1:13" ht="15" x14ac:dyDescent="0.25">
      <c r="A102" s="11">
        <v>98</v>
      </c>
      <c r="B102" s="11">
        <v>500</v>
      </c>
      <c r="C102" s="4">
        <v>42895</v>
      </c>
      <c r="D102" s="12">
        <v>0.18055555555555555</v>
      </c>
      <c r="E102" s="13">
        <v>42898</v>
      </c>
      <c r="F102" s="13">
        <v>42900</v>
      </c>
      <c r="G102" s="53" t="s">
        <v>49</v>
      </c>
      <c r="H102" s="15">
        <v>538060</v>
      </c>
      <c r="I102" s="4">
        <v>42907</v>
      </c>
      <c r="J102" s="10">
        <v>42907</v>
      </c>
      <c r="K102" s="1" t="s">
        <v>26</v>
      </c>
      <c r="L102" s="16" t="str">
        <f>+IF(J102-I102&gt;=1,"Atrasado","A tiempo")</f>
        <v>A tiempo</v>
      </c>
    </row>
    <row r="103" spans="1:13" ht="15" x14ac:dyDescent="0.25">
      <c r="A103" s="11">
        <v>99</v>
      </c>
      <c r="B103" s="11">
        <v>501</v>
      </c>
      <c r="C103" s="4">
        <v>42898</v>
      </c>
      <c r="D103" s="12">
        <v>9.375E-2</v>
      </c>
      <c r="E103" s="13">
        <v>42899</v>
      </c>
      <c r="F103" s="13">
        <v>42899</v>
      </c>
      <c r="G103" s="14" t="s">
        <v>144</v>
      </c>
      <c r="H103" s="15">
        <v>110174</v>
      </c>
      <c r="I103" s="4">
        <v>42906</v>
      </c>
      <c r="J103" s="10">
        <v>42901</v>
      </c>
      <c r="K103" s="1" t="s">
        <v>26</v>
      </c>
      <c r="L103" s="16" t="str">
        <f>+IF(J103-I103&gt;=1,"Atrasado","A tiempo")</f>
        <v>A tiempo</v>
      </c>
    </row>
    <row r="104" spans="1:13" ht="15" x14ac:dyDescent="0.25">
      <c r="A104" s="11">
        <v>100</v>
      </c>
      <c r="B104" s="11">
        <v>502</v>
      </c>
      <c r="C104" s="4">
        <v>42898</v>
      </c>
      <c r="D104" s="12">
        <v>5.5555555555555552E-2</v>
      </c>
      <c r="E104" s="13">
        <v>42900</v>
      </c>
      <c r="F104" s="13">
        <v>42902</v>
      </c>
      <c r="G104" s="53" t="s">
        <v>145</v>
      </c>
      <c r="H104" s="15">
        <v>365260</v>
      </c>
      <c r="I104" s="4">
        <v>42909</v>
      </c>
      <c r="J104" s="10">
        <v>42906</v>
      </c>
      <c r="K104" s="1" t="s">
        <v>26</v>
      </c>
      <c r="L104" s="16" t="str">
        <f>+IF(J104-I104&gt;=1,"Atrasado","A tiempo")</f>
        <v>A tiempo</v>
      </c>
    </row>
    <row r="105" spans="1:13" ht="15" x14ac:dyDescent="0.25">
      <c r="A105" s="11">
        <v>101</v>
      </c>
      <c r="B105" s="11">
        <v>503</v>
      </c>
      <c r="C105" s="4">
        <v>42899</v>
      </c>
      <c r="D105" s="12">
        <v>0.44236111111111115</v>
      </c>
      <c r="E105" s="13">
        <v>42899</v>
      </c>
      <c r="F105" s="13">
        <v>42900</v>
      </c>
      <c r="G105" s="14" t="s">
        <v>146</v>
      </c>
      <c r="H105" s="15">
        <v>398522</v>
      </c>
      <c r="I105" s="4">
        <v>42907</v>
      </c>
      <c r="J105" s="10">
        <v>42909</v>
      </c>
      <c r="K105" s="1" t="s">
        <v>26</v>
      </c>
      <c r="L105" s="16" t="str">
        <f t="shared" si="1"/>
        <v>Atrasado</v>
      </c>
      <c r="M105" t="s">
        <v>60</v>
      </c>
    </row>
    <row r="106" spans="1:13" ht="15" x14ac:dyDescent="0.25">
      <c r="A106" s="11">
        <v>102</v>
      </c>
      <c r="B106" s="11">
        <v>504</v>
      </c>
      <c r="C106" s="4">
        <v>42899</v>
      </c>
      <c r="D106" s="12">
        <v>0.44236111111111115</v>
      </c>
      <c r="E106" s="13">
        <v>42899</v>
      </c>
      <c r="F106" s="13">
        <v>42900</v>
      </c>
      <c r="G106" s="14" t="s">
        <v>147</v>
      </c>
      <c r="H106" s="15">
        <v>398522</v>
      </c>
      <c r="I106" s="4">
        <v>42907</v>
      </c>
      <c r="J106" s="10">
        <v>42907</v>
      </c>
      <c r="K106" s="1" t="s">
        <v>26</v>
      </c>
      <c r="L106" s="16" t="str">
        <f t="shared" si="1"/>
        <v>A tiempo</v>
      </c>
    </row>
    <row r="107" spans="1:13" ht="15" x14ac:dyDescent="0.25">
      <c r="A107" s="11">
        <v>103</v>
      </c>
      <c r="B107" s="11">
        <v>505</v>
      </c>
      <c r="C107" s="4">
        <v>42899</v>
      </c>
      <c r="D107" s="12">
        <v>0.16944444444444443</v>
      </c>
      <c r="E107" s="13">
        <v>42902</v>
      </c>
      <c r="F107" s="13">
        <v>42902</v>
      </c>
      <c r="G107" s="14" t="s">
        <v>148</v>
      </c>
      <c r="H107" s="15">
        <v>133823</v>
      </c>
      <c r="I107" s="4">
        <v>42909</v>
      </c>
      <c r="J107" s="10">
        <v>42906</v>
      </c>
      <c r="K107" s="1" t="s">
        <v>26</v>
      </c>
      <c r="L107" s="16" t="str">
        <f t="shared" si="1"/>
        <v>A tiempo</v>
      </c>
    </row>
    <row r="108" spans="1:13" ht="15" x14ac:dyDescent="0.25">
      <c r="A108" s="11">
        <v>104</v>
      </c>
      <c r="B108" s="11">
        <v>506</v>
      </c>
      <c r="C108" s="4">
        <v>42899</v>
      </c>
      <c r="D108" s="12">
        <v>9.0277777777777776E-2</v>
      </c>
      <c r="E108" s="13">
        <v>42902</v>
      </c>
      <c r="F108" s="13">
        <v>42902</v>
      </c>
      <c r="G108" s="17" t="s">
        <v>149</v>
      </c>
      <c r="H108" s="15">
        <v>110174</v>
      </c>
      <c r="I108" s="4">
        <v>42909</v>
      </c>
      <c r="J108" s="10">
        <v>42906</v>
      </c>
      <c r="K108" s="1" t="s">
        <v>26</v>
      </c>
      <c r="L108" s="16" t="str">
        <f t="shared" si="1"/>
        <v>A tiempo</v>
      </c>
    </row>
    <row r="109" spans="1:13" ht="15" x14ac:dyDescent="0.25">
      <c r="A109" s="11">
        <v>105</v>
      </c>
      <c r="B109" s="11">
        <v>507</v>
      </c>
      <c r="C109" s="4">
        <v>42899</v>
      </c>
      <c r="D109" s="12">
        <v>9.0277777777777776E-2</v>
      </c>
      <c r="E109" s="13">
        <v>42902</v>
      </c>
      <c r="F109" s="13">
        <v>42902</v>
      </c>
      <c r="G109" s="17" t="s">
        <v>103</v>
      </c>
      <c r="H109" s="15">
        <v>180207</v>
      </c>
      <c r="I109" s="4">
        <v>42909</v>
      </c>
      <c r="J109" s="10">
        <v>42907</v>
      </c>
      <c r="K109" s="1" t="s">
        <v>26</v>
      </c>
      <c r="L109" s="16" t="str">
        <f>+IF(J109-I109&gt;=1,"Atrasado","A tiempo")</f>
        <v>A tiempo</v>
      </c>
    </row>
    <row r="110" spans="1:13" ht="15" x14ac:dyDescent="0.25">
      <c r="A110" s="11">
        <v>106</v>
      </c>
      <c r="B110" s="11">
        <v>508</v>
      </c>
      <c r="C110" s="4">
        <v>42899</v>
      </c>
      <c r="D110" s="12">
        <v>0.17430555555555557</v>
      </c>
      <c r="E110" s="13">
        <v>42900</v>
      </c>
      <c r="F110" s="13">
        <v>42916</v>
      </c>
      <c r="G110" s="53" t="s">
        <v>78</v>
      </c>
      <c r="H110" s="15">
        <v>1163780</v>
      </c>
      <c r="I110" s="4">
        <v>42923</v>
      </c>
      <c r="J110" s="10"/>
      <c r="K110" s="1" t="s">
        <v>26</v>
      </c>
      <c r="L110" s="16" t="str">
        <f t="shared" si="1"/>
        <v>A tiempo</v>
      </c>
    </row>
    <row r="111" spans="1:13" ht="15" x14ac:dyDescent="0.25">
      <c r="A111" s="11">
        <v>107</v>
      </c>
      <c r="B111" s="11">
        <v>509</v>
      </c>
      <c r="C111" s="4">
        <v>42899</v>
      </c>
      <c r="D111" s="12">
        <v>0.17430555555555557</v>
      </c>
      <c r="E111" s="13">
        <v>42900</v>
      </c>
      <c r="F111" s="13">
        <v>42916</v>
      </c>
      <c r="G111" s="53" t="s">
        <v>81</v>
      </c>
      <c r="H111" s="15">
        <v>903105</v>
      </c>
      <c r="I111" s="4">
        <v>42923</v>
      </c>
      <c r="J111" s="10"/>
      <c r="K111" s="1" t="s">
        <v>26</v>
      </c>
      <c r="L111" s="16" t="str">
        <f t="shared" si="1"/>
        <v>A tiempo</v>
      </c>
    </row>
    <row r="112" spans="1:13" ht="15" x14ac:dyDescent="0.25">
      <c r="A112" s="11">
        <v>108</v>
      </c>
      <c r="B112" s="11">
        <v>510</v>
      </c>
      <c r="C112" s="4">
        <v>42908</v>
      </c>
      <c r="D112" s="12">
        <v>0.1388888888888889</v>
      </c>
      <c r="E112" s="13">
        <v>42915</v>
      </c>
      <c r="F112" s="13">
        <v>42917</v>
      </c>
      <c r="G112" s="14" t="s">
        <v>135</v>
      </c>
      <c r="H112" s="15">
        <v>618870</v>
      </c>
      <c r="I112" s="4">
        <v>42923</v>
      </c>
      <c r="J112" s="10"/>
      <c r="K112" s="1" t="s">
        <v>26</v>
      </c>
      <c r="L112" s="16" t="str">
        <f t="shared" si="1"/>
        <v>A tiempo</v>
      </c>
    </row>
    <row r="113" spans="1:12" ht="15" x14ac:dyDescent="0.25">
      <c r="A113" s="11">
        <v>109</v>
      </c>
      <c r="B113" s="11">
        <v>511</v>
      </c>
      <c r="C113" s="4">
        <v>42900</v>
      </c>
      <c r="D113" s="12">
        <v>0.11458333333333333</v>
      </c>
      <c r="E113" s="13">
        <v>42901</v>
      </c>
      <c r="F113" s="13">
        <v>42901</v>
      </c>
      <c r="G113" s="53" t="s">
        <v>59</v>
      </c>
      <c r="H113" s="15">
        <v>113052</v>
      </c>
      <c r="I113" s="4">
        <v>42908</v>
      </c>
      <c r="J113" s="10">
        <v>42913</v>
      </c>
      <c r="K113" s="1" t="s">
        <v>26</v>
      </c>
      <c r="L113" s="16" t="str">
        <f>+IF(J113-I113&gt;=1,"Atrasado","A tiempo")</f>
        <v>Atrasado</v>
      </c>
    </row>
    <row r="114" spans="1:12" ht="15" x14ac:dyDescent="0.25">
      <c r="A114" s="11">
        <v>110</v>
      </c>
      <c r="B114" s="11" t="s">
        <v>150</v>
      </c>
      <c r="C114" s="4">
        <v>42914</v>
      </c>
      <c r="D114" s="12">
        <v>0.39444444444444443</v>
      </c>
      <c r="E114" s="13">
        <v>42906</v>
      </c>
      <c r="F114" s="13">
        <v>42917</v>
      </c>
      <c r="G114" s="53" t="s">
        <v>151</v>
      </c>
      <c r="H114" s="15">
        <f>3555092+500000</f>
        <v>4055092</v>
      </c>
      <c r="I114" s="4">
        <v>42923</v>
      </c>
      <c r="J114" s="10"/>
      <c r="K114" s="1" t="s">
        <v>26</v>
      </c>
      <c r="L114" s="16" t="str">
        <f>+IF(J110-I110&gt;=1,"Atrasado","A tiempo")</f>
        <v>A tiempo</v>
      </c>
    </row>
    <row r="115" spans="1:12" ht="15" x14ac:dyDescent="0.25">
      <c r="A115" s="11">
        <v>111</v>
      </c>
      <c r="B115" s="11">
        <v>513</v>
      </c>
      <c r="C115" s="4">
        <v>42901</v>
      </c>
      <c r="D115" s="12">
        <v>0.3888888888888889</v>
      </c>
      <c r="E115" s="13">
        <v>42906</v>
      </c>
      <c r="F115" s="13">
        <v>42917</v>
      </c>
      <c r="G115" s="53" t="s">
        <v>152</v>
      </c>
      <c r="H115" s="15">
        <v>2034761</v>
      </c>
      <c r="I115" s="4">
        <v>42923</v>
      </c>
      <c r="J115" s="10"/>
      <c r="K115" s="1" t="s">
        <v>26</v>
      </c>
      <c r="L115" s="16" t="str">
        <f>+IF(J111-I111&gt;=1,"Atrasado","A tiempo")</f>
        <v>A tiempo</v>
      </c>
    </row>
    <row r="116" spans="1:12" ht="15" x14ac:dyDescent="0.25">
      <c r="A116" s="11">
        <v>112</v>
      </c>
      <c r="B116" s="11">
        <v>514</v>
      </c>
      <c r="C116" s="4">
        <v>42901</v>
      </c>
      <c r="D116" s="12">
        <v>0.10416666666666667</v>
      </c>
      <c r="E116" s="13">
        <v>42908</v>
      </c>
      <c r="F116" s="13">
        <v>42924</v>
      </c>
      <c r="G116" s="53" t="s">
        <v>153</v>
      </c>
      <c r="H116" s="15">
        <v>1668180</v>
      </c>
      <c r="I116" s="4">
        <v>42930</v>
      </c>
      <c r="J116" s="10"/>
      <c r="K116" s="1" t="s">
        <v>26</v>
      </c>
      <c r="L116" s="16" t="str">
        <f>+IF(J112-I112&gt;=1,"Atrasado","A tiempo")</f>
        <v>A tiempo</v>
      </c>
    </row>
    <row r="117" spans="1:12" ht="15" x14ac:dyDescent="0.25">
      <c r="A117" s="11">
        <v>113</v>
      </c>
      <c r="B117" s="11">
        <v>515</v>
      </c>
      <c r="C117" s="4">
        <v>42900</v>
      </c>
      <c r="D117" s="12">
        <v>0.17847222222222223</v>
      </c>
      <c r="E117" s="13">
        <v>42902</v>
      </c>
      <c r="F117" s="13">
        <v>42916</v>
      </c>
      <c r="G117" s="53" t="s">
        <v>40</v>
      </c>
      <c r="H117" s="15">
        <v>3246003</v>
      </c>
      <c r="I117" s="4">
        <v>42923</v>
      </c>
      <c r="J117" s="10"/>
      <c r="K117" s="1" t="s">
        <v>26</v>
      </c>
      <c r="L117" s="16" t="str">
        <f>+IF(J113-I113&gt;=1,"Atrasado","A tiempo")</f>
        <v>Atrasado</v>
      </c>
    </row>
    <row r="118" spans="1:12" ht="15" x14ac:dyDescent="0.25">
      <c r="A118" s="11">
        <v>114</v>
      </c>
      <c r="B118" s="11" t="s">
        <v>154</v>
      </c>
      <c r="C118" s="4">
        <v>42914</v>
      </c>
      <c r="D118" s="12">
        <v>0.39444444444444443</v>
      </c>
      <c r="E118" s="13">
        <v>42913</v>
      </c>
      <c r="F118" s="13">
        <v>42887</v>
      </c>
      <c r="G118" s="53" t="s">
        <v>61</v>
      </c>
      <c r="H118" s="15">
        <f>870938+267646</f>
        <v>1138584</v>
      </c>
      <c r="I118" s="4">
        <v>42894</v>
      </c>
      <c r="J118" s="10"/>
      <c r="K118" s="1" t="s">
        <v>26</v>
      </c>
      <c r="L118" s="16" t="str">
        <f t="shared" ref="L118:L181" si="2">+IF(J114-I114&gt;=1,"Atrasado","A tiempo")</f>
        <v>A tiempo</v>
      </c>
    </row>
    <row r="119" spans="1:12" ht="15" x14ac:dyDescent="0.25">
      <c r="A119" s="11">
        <v>115</v>
      </c>
      <c r="B119" s="11">
        <v>517</v>
      </c>
      <c r="C119" s="4">
        <v>42902</v>
      </c>
      <c r="D119" s="12">
        <v>0.14583333333333334</v>
      </c>
      <c r="E119" s="13">
        <v>42907</v>
      </c>
      <c r="F119" s="13">
        <v>42908</v>
      </c>
      <c r="G119" s="53" t="s">
        <v>114</v>
      </c>
      <c r="H119" s="15">
        <v>192159</v>
      </c>
      <c r="I119" s="4">
        <v>42915</v>
      </c>
      <c r="J119" s="10">
        <v>42909</v>
      </c>
      <c r="K119" s="1" t="s">
        <v>26</v>
      </c>
      <c r="L119" s="16" t="str">
        <f t="shared" si="2"/>
        <v>A tiempo</v>
      </c>
    </row>
    <row r="120" spans="1:12" ht="15" x14ac:dyDescent="0.25">
      <c r="A120" s="11">
        <v>116</v>
      </c>
      <c r="B120" s="11">
        <v>518</v>
      </c>
      <c r="C120" s="4">
        <v>42902</v>
      </c>
      <c r="D120" s="12">
        <v>0.16111111111111112</v>
      </c>
      <c r="E120" s="13">
        <v>42907</v>
      </c>
      <c r="F120" s="13">
        <v>42909</v>
      </c>
      <c r="G120" s="53" t="s">
        <v>155</v>
      </c>
      <c r="H120" s="15">
        <v>508696</v>
      </c>
      <c r="I120" s="4">
        <v>42916</v>
      </c>
      <c r="J120" s="10">
        <v>42915</v>
      </c>
      <c r="K120" s="1" t="s">
        <v>26</v>
      </c>
      <c r="L120" s="16" t="str">
        <f t="shared" si="2"/>
        <v>A tiempo</v>
      </c>
    </row>
    <row r="121" spans="1:12" ht="15" x14ac:dyDescent="0.25">
      <c r="A121" s="11">
        <v>117</v>
      </c>
      <c r="B121" s="11">
        <v>519</v>
      </c>
      <c r="C121" s="4">
        <v>42906</v>
      </c>
      <c r="D121" s="12">
        <v>0.1388888888888889</v>
      </c>
      <c r="E121" s="13">
        <v>42907</v>
      </c>
      <c r="F121" s="13">
        <v>42909</v>
      </c>
      <c r="G121" s="53" t="s">
        <v>145</v>
      </c>
      <c r="H121" s="15">
        <v>365260</v>
      </c>
      <c r="I121" s="4">
        <v>42916</v>
      </c>
      <c r="J121" s="10"/>
      <c r="K121" s="1" t="s">
        <v>26</v>
      </c>
      <c r="L121" s="16" t="str">
        <f t="shared" si="2"/>
        <v>A tiempo</v>
      </c>
    </row>
    <row r="122" spans="1:12" ht="15" x14ac:dyDescent="0.25">
      <c r="A122" s="11">
        <v>118</v>
      </c>
      <c r="B122" s="11">
        <v>520</v>
      </c>
      <c r="C122" s="4">
        <v>42906</v>
      </c>
      <c r="D122" s="12">
        <v>0.1388888888888889</v>
      </c>
      <c r="E122" s="13">
        <v>42907</v>
      </c>
      <c r="F122" s="13">
        <v>42909</v>
      </c>
      <c r="G122" s="53" t="s">
        <v>156</v>
      </c>
      <c r="H122" s="15">
        <v>365260</v>
      </c>
      <c r="I122" s="4">
        <v>42916</v>
      </c>
      <c r="J122" s="10">
        <v>42913</v>
      </c>
      <c r="K122" s="1" t="s">
        <v>26</v>
      </c>
      <c r="L122" s="16" t="str">
        <f t="shared" si="2"/>
        <v>A tiempo</v>
      </c>
    </row>
    <row r="123" spans="1:12" ht="15" x14ac:dyDescent="0.25">
      <c r="A123" s="11">
        <v>119</v>
      </c>
      <c r="B123" s="11">
        <v>521</v>
      </c>
      <c r="C123" s="4">
        <v>42906</v>
      </c>
      <c r="D123" s="12">
        <v>0.16805555555555554</v>
      </c>
      <c r="E123" s="13">
        <v>42906</v>
      </c>
      <c r="F123" s="13">
        <v>42910</v>
      </c>
      <c r="G123" s="53" t="s">
        <v>102</v>
      </c>
      <c r="H123" s="15">
        <v>661863</v>
      </c>
      <c r="I123" s="4">
        <v>42916</v>
      </c>
      <c r="J123" s="10"/>
      <c r="K123" s="1" t="s">
        <v>26</v>
      </c>
      <c r="L123" s="16" t="str">
        <f t="shared" si="2"/>
        <v>A tiempo</v>
      </c>
    </row>
    <row r="124" spans="1:12" ht="15" x14ac:dyDescent="0.25">
      <c r="A124" s="11">
        <v>120</v>
      </c>
      <c r="B124" s="11">
        <v>522</v>
      </c>
      <c r="C124" s="4">
        <v>42907</v>
      </c>
      <c r="D124" s="12">
        <v>0.5</v>
      </c>
      <c r="E124" s="13">
        <v>42908</v>
      </c>
      <c r="F124" s="13">
        <v>42909</v>
      </c>
      <c r="G124" s="53" t="s">
        <v>148</v>
      </c>
      <c r="H124" s="15">
        <v>469469</v>
      </c>
      <c r="I124" s="4">
        <v>42916</v>
      </c>
      <c r="J124" s="10">
        <v>42913</v>
      </c>
      <c r="K124" s="1" t="s">
        <v>26</v>
      </c>
      <c r="L124" s="16" t="str">
        <f t="shared" si="2"/>
        <v>A tiempo</v>
      </c>
    </row>
    <row r="125" spans="1:12" ht="15" x14ac:dyDescent="0.25">
      <c r="A125" s="11">
        <v>121</v>
      </c>
      <c r="B125" s="11">
        <v>523</v>
      </c>
      <c r="C125" s="4">
        <v>42907</v>
      </c>
      <c r="D125" s="12">
        <v>0.5</v>
      </c>
      <c r="E125" s="13">
        <v>42908</v>
      </c>
      <c r="F125" s="13">
        <v>42909</v>
      </c>
      <c r="G125" s="53" t="s">
        <v>157</v>
      </c>
      <c r="H125" s="15">
        <v>398522</v>
      </c>
      <c r="I125" s="4">
        <v>42916</v>
      </c>
      <c r="J125" s="10">
        <v>42914</v>
      </c>
      <c r="K125" s="1" t="s">
        <v>26</v>
      </c>
      <c r="L125" s="16" t="str">
        <f t="shared" si="2"/>
        <v>A tiempo</v>
      </c>
    </row>
    <row r="126" spans="1:12" ht="15" x14ac:dyDescent="0.25">
      <c r="A126" s="11">
        <v>122</v>
      </c>
      <c r="B126" s="11">
        <v>524</v>
      </c>
      <c r="C126" s="4">
        <v>42909</v>
      </c>
      <c r="D126" s="12">
        <v>0.43124999999999997</v>
      </c>
      <c r="E126" s="13">
        <v>42914</v>
      </c>
      <c r="F126" s="13">
        <v>42923</v>
      </c>
      <c r="G126" s="53" t="s">
        <v>118</v>
      </c>
      <c r="H126" s="15">
        <v>1395588</v>
      </c>
      <c r="I126" s="4">
        <v>42930</v>
      </c>
      <c r="J126" s="10"/>
      <c r="K126" s="1" t="s">
        <v>26</v>
      </c>
      <c r="L126" s="16" t="str">
        <f t="shared" si="2"/>
        <v>A tiempo</v>
      </c>
    </row>
    <row r="127" spans="1:12" ht="15" x14ac:dyDescent="0.25">
      <c r="A127" s="11">
        <v>123</v>
      </c>
      <c r="B127" s="11">
        <v>525</v>
      </c>
      <c r="C127" s="4">
        <v>42913</v>
      </c>
      <c r="D127" s="12">
        <v>0.11041666666666666</v>
      </c>
      <c r="E127" s="13">
        <v>42914</v>
      </c>
      <c r="F127" s="13">
        <v>42915</v>
      </c>
      <c r="G127" s="53" t="s">
        <v>158</v>
      </c>
      <c r="H127" s="15">
        <v>0</v>
      </c>
      <c r="I127" s="4">
        <v>42922</v>
      </c>
      <c r="J127" s="10"/>
      <c r="K127" s="1" t="s">
        <v>26</v>
      </c>
      <c r="L127" s="16" t="str">
        <f t="shared" si="2"/>
        <v>A tiempo</v>
      </c>
    </row>
    <row r="128" spans="1:12" ht="15" x14ac:dyDescent="0.25">
      <c r="A128" s="11">
        <v>124</v>
      </c>
      <c r="B128" s="11">
        <v>526</v>
      </c>
      <c r="C128" s="4">
        <v>42908</v>
      </c>
      <c r="D128" s="12">
        <v>0.22083333333333333</v>
      </c>
      <c r="E128" s="13">
        <v>42908</v>
      </c>
      <c r="F128" s="13">
        <v>42909</v>
      </c>
      <c r="G128" s="53" t="s">
        <v>49</v>
      </c>
      <c r="H128" s="15">
        <v>342836</v>
      </c>
      <c r="I128" s="4">
        <v>42916</v>
      </c>
      <c r="J128" s="10">
        <v>42916</v>
      </c>
      <c r="K128" s="1" t="s">
        <v>26</v>
      </c>
      <c r="L128" s="16" t="str">
        <f t="shared" si="2"/>
        <v>A tiempo</v>
      </c>
    </row>
    <row r="129" spans="1:12" ht="15" x14ac:dyDescent="0.25">
      <c r="A129" s="11">
        <v>125</v>
      </c>
      <c r="B129" s="11">
        <v>527</v>
      </c>
      <c r="C129" s="4">
        <v>42913</v>
      </c>
      <c r="D129" s="12">
        <v>0.4993055555555555</v>
      </c>
      <c r="E129" s="13">
        <v>42920</v>
      </c>
      <c r="F129" s="13">
        <v>42922</v>
      </c>
      <c r="G129" s="53" t="s">
        <v>159</v>
      </c>
      <c r="H129" s="15">
        <v>365260</v>
      </c>
      <c r="I129" s="4">
        <v>42929</v>
      </c>
      <c r="J129" s="10"/>
      <c r="K129" s="1" t="s">
        <v>26</v>
      </c>
      <c r="L129" s="16" t="str">
        <f t="shared" si="2"/>
        <v>A tiempo</v>
      </c>
    </row>
    <row r="130" spans="1:12" ht="15" x14ac:dyDescent="0.25">
      <c r="A130" s="11">
        <v>126</v>
      </c>
      <c r="B130" s="11">
        <v>528</v>
      </c>
      <c r="C130" s="4">
        <v>42909</v>
      </c>
      <c r="D130" s="12">
        <v>0.4236111111111111</v>
      </c>
      <c r="E130" s="13">
        <v>42913</v>
      </c>
      <c r="F130" s="13">
        <v>42915</v>
      </c>
      <c r="G130" s="53" t="s">
        <v>115</v>
      </c>
      <c r="H130" s="15">
        <v>669115</v>
      </c>
      <c r="I130" s="4">
        <v>42922</v>
      </c>
      <c r="J130" s="10"/>
      <c r="K130" s="1" t="s">
        <v>26</v>
      </c>
      <c r="L130" s="16" t="str">
        <f t="shared" si="2"/>
        <v>A tiempo</v>
      </c>
    </row>
    <row r="131" spans="1:12" ht="15" x14ac:dyDescent="0.25">
      <c r="A131" s="11">
        <v>127</v>
      </c>
      <c r="B131" s="11">
        <v>529</v>
      </c>
      <c r="C131" s="4">
        <v>42909</v>
      </c>
      <c r="D131" s="12">
        <v>0.4236111111111111</v>
      </c>
      <c r="E131" s="13">
        <v>42913</v>
      </c>
      <c r="F131" s="13">
        <v>42915</v>
      </c>
      <c r="G131" s="53" t="s">
        <v>160</v>
      </c>
      <c r="H131" s="15">
        <v>488060</v>
      </c>
      <c r="I131" s="4">
        <v>42922</v>
      </c>
      <c r="J131" s="10"/>
      <c r="K131" s="1" t="s">
        <v>26</v>
      </c>
      <c r="L131" s="16" t="str">
        <f t="shared" si="2"/>
        <v>A tiempo</v>
      </c>
    </row>
    <row r="132" spans="1:12" ht="15" x14ac:dyDescent="0.25">
      <c r="A132" s="11">
        <v>128</v>
      </c>
      <c r="B132" s="11">
        <v>530</v>
      </c>
      <c r="C132" s="4">
        <v>42908</v>
      </c>
      <c r="D132" s="12">
        <v>0.47222222222222227</v>
      </c>
      <c r="E132" s="13">
        <v>42913</v>
      </c>
      <c r="F132" s="13">
        <v>42935</v>
      </c>
      <c r="G132" s="53" t="s">
        <v>94</v>
      </c>
      <c r="H132" s="15">
        <v>4869315</v>
      </c>
      <c r="I132" s="4">
        <v>42942</v>
      </c>
      <c r="J132" s="10"/>
      <c r="K132" s="1" t="s">
        <v>26</v>
      </c>
      <c r="L132" s="16" t="str">
        <f t="shared" si="2"/>
        <v>A tiempo</v>
      </c>
    </row>
    <row r="133" spans="1:12" ht="15" x14ac:dyDescent="0.25">
      <c r="A133" s="11">
        <v>129</v>
      </c>
      <c r="B133" s="11">
        <v>531</v>
      </c>
      <c r="C133" s="4">
        <v>42908</v>
      </c>
      <c r="D133" s="12">
        <v>0.125</v>
      </c>
      <c r="E133" s="13">
        <v>42915</v>
      </c>
      <c r="F133" s="13">
        <v>42921</v>
      </c>
      <c r="G133" s="53" t="s">
        <v>161</v>
      </c>
      <c r="H133" s="15">
        <v>1412230</v>
      </c>
      <c r="I133" s="4">
        <v>42928</v>
      </c>
      <c r="J133" s="10"/>
      <c r="K133" s="1" t="s">
        <v>26</v>
      </c>
      <c r="L133" s="16" t="str">
        <f t="shared" si="2"/>
        <v>A tiempo</v>
      </c>
    </row>
    <row r="134" spans="1:12" ht="15" x14ac:dyDescent="0.25">
      <c r="A134" s="11">
        <v>130</v>
      </c>
      <c r="B134" s="11">
        <v>532</v>
      </c>
      <c r="C134" s="4">
        <v>42909</v>
      </c>
      <c r="D134" s="12">
        <v>0.45277777777777778</v>
      </c>
      <c r="E134" s="13">
        <v>42914</v>
      </c>
      <c r="F134" s="13">
        <v>42916</v>
      </c>
      <c r="G134" s="53" t="s">
        <v>146</v>
      </c>
      <c r="H134" s="15">
        <v>618870</v>
      </c>
      <c r="I134" s="4">
        <v>42923</v>
      </c>
      <c r="J134" s="10"/>
      <c r="K134" s="1" t="s">
        <v>26</v>
      </c>
      <c r="L134" s="16" t="str">
        <f t="shared" si="2"/>
        <v>A tiempo</v>
      </c>
    </row>
    <row r="135" spans="1:12" ht="15" x14ac:dyDescent="0.25">
      <c r="A135" s="11">
        <v>131</v>
      </c>
      <c r="B135" s="11" t="s">
        <v>162</v>
      </c>
      <c r="C135" s="4">
        <v>42914</v>
      </c>
      <c r="D135" s="12">
        <v>0.22916666666666666</v>
      </c>
      <c r="E135" s="13">
        <v>42913</v>
      </c>
      <c r="F135" s="13">
        <v>42915</v>
      </c>
      <c r="G135" s="53" t="s">
        <v>147</v>
      </c>
      <c r="H135" s="15">
        <f>398522+288348+150000</f>
        <v>836870</v>
      </c>
      <c r="I135" s="4">
        <v>42922</v>
      </c>
      <c r="J135" s="10">
        <v>42916</v>
      </c>
      <c r="K135" s="1" t="s">
        <v>26</v>
      </c>
      <c r="L135" s="16" t="str">
        <f t="shared" si="2"/>
        <v>A tiempo</v>
      </c>
    </row>
    <row r="136" spans="1:12" ht="15" x14ac:dyDescent="0.25">
      <c r="A136" s="11">
        <v>132</v>
      </c>
      <c r="B136" s="11">
        <v>534</v>
      </c>
      <c r="C136" s="4">
        <v>42909</v>
      </c>
      <c r="D136" s="12">
        <v>0.51180555555555551</v>
      </c>
      <c r="E136" s="13">
        <v>42913</v>
      </c>
      <c r="F136" s="13">
        <v>42916</v>
      </c>
      <c r="G136" s="53" t="s">
        <v>144</v>
      </c>
      <c r="H136" s="15">
        <v>771218</v>
      </c>
      <c r="I136" s="4">
        <v>42923</v>
      </c>
      <c r="J136" s="10"/>
      <c r="K136" s="1" t="s">
        <v>26</v>
      </c>
      <c r="L136" s="16" t="str">
        <f t="shared" si="2"/>
        <v>A tiempo</v>
      </c>
    </row>
    <row r="137" spans="1:12" ht="15" x14ac:dyDescent="0.25">
      <c r="A137" s="11">
        <v>133</v>
      </c>
      <c r="B137" s="11">
        <v>535</v>
      </c>
      <c r="C137" s="4">
        <v>42909</v>
      </c>
      <c r="D137" s="12">
        <v>0.51180555555555551</v>
      </c>
      <c r="E137" s="13">
        <v>42913</v>
      </c>
      <c r="F137" s="13">
        <v>42923</v>
      </c>
      <c r="G137" s="53" t="s">
        <v>130</v>
      </c>
      <c r="H137" s="15">
        <v>1126742</v>
      </c>
      <c r="I137" s="4">
        <v>42930</v>
      </c>
      <c r="J137" s="10"/>
      <c r="K137" s="1" t="s">
        <v>26</v>
      </c>
      <c r="L137" s="16" t="str">
        <f t="shared" si="2"/>
        <v>A tiempo</v>
      </c>
    </row>
    <row r="138" spans="1:12" ht="15" x14ac:dyDescent="0.25">
      <c r="A138" s="11">
        <v>134</v>
      </c>
      <c r="B138" s="11" t="s">
        <v>163</v>
      </c>
      <c r="C138" s="4">
        <v>42914</v>
      </c>
      <c r="D138" s="12">
        <v>0.16666666666666666</v>
      </c>
      <c r="E138" s="13">
        <v>42915</v>
      </c>
      <c r="F138" s="13">
        <v>42922</v>
      </c>
      <c r="G138" s="53" t="s">
        <v>71</v>
      </c>
      <c r="H138" s="15">
        <f>1241420+1877472</f>
        <v>3118892</v>
      </c>
      <c r="I138" s="4">
        <v>42929</v>
      </c>
      <c r="J138" s="10"/>
      <c r="K138" s="1" t="s">
        <v>26</v>
      </c>
      <c r="L138" s="16" t="str">
        <f t="shared" si="2"/>
        <v>A tiempo</v>
      </c>
    </row>
    <row r="139" spans="1:12" ht="15" x14ac:dyDescent="0.25">
      <c r="A139" s="11">
        <v>135</v>
      </c>
      <c r="B139" s="11">
        <v>537</v>
      </c>
      <c r="C139" s="4">
        <v>42913</v>
      </c>
      <c r="D139" s="12">
        <v>0.41666666666666669</v>
      </c>
      <c r="E139" s="13">
        <v>42920</v>
      </c>
      <c r="F139" s="13">
        <v>42930</v>
      </c>
      <c r="G139" s="53" t="s">
        <v>164</v>
      </c>
      <c r="H139" s="15">
        <v>1583312</v>
      </c>
      <c r="I139" s="4">
        <v>42937</v>
      </c>
      <c r="J139" s="10"/>
      <c r="K139" s="1" t="s">
        <v>26</v>
      </c>
      <c r="L139" s="16" t="str">
        <f t="shared" si="2"/>
        <v>A tiempo</v>
      </c>
    </row>
    <row r="140" spans="1:12" ht="15" x14ac:dyDescent="0.25">
      <c r="A140" s="11">
        <v>136</v>
      </c>
      <c r="B140" s="11">
        <v>538</v>
      </c>
      <c r="C140" s="4">
        <v>42913</v>
      </c>
      <c r="D140" s="12">
        <v>0.41666666666666669</v>
      </c>
      <c r="E140" s="13">
        <v>42920</v>
      </c>
      <c r="F140" s="13">
        <v>42930</v>
      </c>
      <c r="G140" s="53" t="s">
        <v>165</v>
      </c>
      <c r="H140" s="15">
        <v>1583312</v>
      </c>
      <c r="I140" s="4">
        <v>42937</v>
      </c>
      <c r="J140" s="10"/>
      <c r="K140" s="1" t="s">
        <v>26</v>
      </c>
      <c r="L140" s="16" t="str">
        <f t="shared" si="2"/>
        <v>A tiempo</v>
      </c>
    </row>
    <row r="141" spans="1:12" ht="15" x14ac:dyDescent="0.25">
      <c r="A141" s="11">
        <v>137</v>
      </c>
      <c r="B141" s="11">
        <v>539</v>
      </c>
      <c r="C141" s="4">
        <v>42913</v>
      </c>
      <c r="D141" s="12">
        <v>9.2361111111111116E-2</v>
      </c>
      <c r="E141" s="13">
        <v>42915</v>
      </c>
      <c r="F141" s="13">
        <v>42916</v>
      </c>
      <c r="G141" s="53" t="s">
        <v>129</v>
      </c>
      <c r="H141" s="15">
        <v>180621</v>
      </c>
      <c r="I141" s="4">
        <v>42923</v>
      </c>
      <c r="J141" s="10"/>
      <c r="K141" s="1" t="s">
        <v>26</v>
      </c>
      <c r="L141" s="16" t="str">
        <f t="shared" si="2"/>
        <v>A tiempo</v>
      </c>
    </row>
    <row r="142" spans="1:12" ht="15" x14ac:dyDescent="0.25">
      <c r="A142" s="11">
        <v>138</v>
      </c>
      <c r="B142" s="11">
        <v>540</v>
      </c>
      <c r="C142" s="4">
        <v>42913</v>
      </c>
      <c r="D142" s="12">
        <v>0.12152777777777778</v>
      </c>
      <c r="E142" s="13">
        <v>42914</v>
      </c>
      <c r="F142" s="13">
        <v>42917</v>
      </c>
      <c r="G142" s="53" t="s">
        <v>166</v>
      </c>
      <c r="H142" s="15">
        <v>0</v>
      </c>
      <c r="I142" s="4">
        <v>42923</v>
      </c>
      <c r="J142" s="10"/>
      <c r="K142" s="1" t="s">
        <v>26</v>
      </c>
      <c r="L142" s="16" t="str">
        <f t="shared" si="2"/>
        <v>A tiempo</v>
      </c>
    </row>
    <row r="143" spans="1:12" ht="15" x14ac:dyDescent="0.25">
      <c r="A143" s="11">
        <v>139</v>
      </c>
      <c r="B143" s="11">
        <v>541</v>
      </c>
      <c r="C143" s="4">
        <v>42913</v>
      </c>
      <c r="D143" s="12">
        <v>0.12847222222222224</v>
      </c>
      <c r="E143" s="13">
        <v>42914</v>
      </c>
      <c r="F143" s="13">
        <v>42915</v>
      </c>
      <c r="G143" s="53" t="s">
        <v>167</v>
      </c>
      <c r="H143" s="15">
        <v>360836</v>
      </c>
      <c r="I143" s="4">
        <v>42922</v>
      </c>
      <c r="J143" s="10"/>
      <c r="K143" s="1" t="s">
        <v>26</v>
      </c>
      <c r="L143" s="16" t="str">
        <f t="shared" si="2"/>
        <v>A tiempo</v>
      </c>
    </row>
    <row r="144" spans="1:12" ht="15" x14ac:dyDescent="0.25">
      <c r="A144" s="11">
        <v>140</v>
      </c>
      <c r="B144" s="11">
        <v>542</v>
      </c>
      <c r="C144" s="4">
        <v>42914</v>
      </c>
      <c r="D144" s="12">
        <v>6.9444444444444434E-2</v>
      </c>
      <c r="E144" s="13">
        <v>42915</v>
      </c>
      <c r="F144" s="13">
        <v>42921</v>
      </c>
      <c r="G144" s="53" t="s">
        <v>148</v>
      </c>
      <c r="H144" s="15">
        <v>930938</v>
      </c>
      <c r="I144" s="4">
        <v>42928</v>
      </c>
      <c r="J144" s="10"/>
      <c r="K144" s="1" t="s">
        <v>26</v>
      </c>
      <c r="L144" s="16" t="str">
        <f t="shared" si="2"/>
        <v>A tiempo</v>
      </c>
    </row>
    <row r="145" spans="1:12" ht="15" x14ac:dyDescent="0.25">
      <c r="A145" s="11">
        <v>141</v>
      </c>
      <c r="B145" s="11">
        <v>543</v>
      </c>
      <c r="C145" s="4">
        <v>42914</v>
      </c>
      <c r="D145" s="12">
        <v>0.13055555555555556</v>
      </c>
      <c r="E145" s="13">
        <v>42917</v>
      </c>
      <c r="F145" s="13">
        <v>42931</v>
      </c>
      <c r="G145" s="53" t="s">
        <v>88</v>
      </c>
      <c r="H145" s="15">
        <v>3618508</v>
      </c>
      <c r="I145" s="4">
        <v>42937</v>
      </c>
      <c r="J145" s="10"/>
      <c r="K145" s="1" t="s">
        <v>26</v>
      </c>
      <c r="L145" s="16" t="str">
        <f t="shared" si="2"/>
        <v>A tiempo</v>
      </c>
    </row>
    <row r="146" spans="1:12" ht="15" x14ac:dyDescent="0.25">
      <c r="A146" s="11">
        <v>142</v>
      </c>
      <c r="B146" s="11">
        <v>544</v>
      </c>
      <c r="C146" s="156" t="s">
        <v>139</v>
      </c>
      <c r="D146" s="157"/>
      <c r="E146" s="157"/>
      <c r="F146" s="158"/>
      <c r="G146" s="24" t="s">
        <v>168</v>
      </c>
      <c r="H146" s="15"/>
      <c r="I146" s="4">
        <v>6</v>
      </c>
      <c r="J146" s="10"/>
      <c r="K146" s="1" t="s">
        <v>26</v>
      </c>
      <c r="L146" s="16" t="str">
        <f t="shared" si="2"/>
        <v>A tiempo</v>
      </c>
    </row>
    <row r="147" spans="1:12" ht="15" x14ac:dyDescent="0.25">
      <c r="A147" s="11">
        <v>143</v>
      </c>
      <c r="B147" s="11">
        <v>545</v>
      </c>
      <c r="C147" s="4">
        <v>42914</v>
      </c>
      <c r="D147" s="12">
        <v>8.6805555555555566E-2</v>
      </c>
      <c r="E147" s="13">
        <v>42915</v>
      </c>
      <c r="F147" s="13">
        <v>42916</v>
      </c>
      <c r="G147" s="53" t="s">
        <v>169</v>
      </c>
      <c r="H147" s="15">
        <v>360836</v>
      </c>
      <c r="I147" s="4">
        <v>42923</v>
      </c>
      <c r="J147" s="10"/>
      <c r="K147" s="1" t="s">
        <v>26</v>
      </c>
      <c r="L147" s="16" t="str">
        <f t="shared" si="2"/>
        <v>A tiempo</v>
      </c>
    </row>
    <row r="148" spans="1:12" ht="15" x14ac:dyDescent="0.25">
      <c r="A148" s="11">
        <v>144</v>
      </c>
      <c r="B148" s="11">
        <v>546</v>
      </c>
      <c r="C148" s="4">
        <v>42914</v>
      </c>
      <c r="D148" s="12">
        <v>8.6805555555555566E-2</v>
      </c>
      <c r="E148" s="13">
        <v>42915</v>
      </c>
      <c r="F148" s="13">
        <v>42915</v>
      </c>
      <c r="G148" s="53" t="s">
        <v>69</v>
      </c>
      <c r="H148" s="15">
        <v>201823</v>
      </c>
      <c r="I148" s="4">
        <v>42922</v>
      </c>
      <c r="J148" s="10">
        <v>42916</v>
      </c>
      <c r="K148" s="1" t="s">
        <v>26</v>
      </c>
      <c r="L148" s="16" t="str">
        <f t="shared" si="2"/>
        <v>A tiempo</v>
      </c>
    </row>
    <row r="149" spans="1:12" ht="15" x14ac:dyDescent="0.25">
      <c r="A149" s="11">
        <v>145</v>
      </c>
      <c r="B149" s="11">
        <v>547</v>
      </c>
      <c r="C149" s="4">
        <v>42914</v>
      </c>
      <c r="D149" s="12">
        <v>8.6805555555555566E-2</v>
      </c>
      <c r="E149" s="13">
        <v>42915</v>
      </c>
      <c r="F149" s="13">
        <v>42916</v>
      </c>
      <c r="G149" s="53" t="s">
        <v>95</v>
      </c>
      <c r="H149" s="15">
        <v>248621</v>
      </c>
      <c r="I149" s="4">
        <v>42923</v>
      </c>
      <c r="J149" s="10"/>
      <c r="K149" s="1" t="s">
        <v>26</v>
      </c>
      <c r="L149" s="16" t="str">
        <f t="shared" si="2"/>
        <v>A tiempo</v>
      </c>
    </row>
    <row r="150" spans="1:12" ht="15" x14ac:dyDescent="0.25">
      <c r="A150" s="11">
        <v>146</v>
      </c>
      <c r="B150" s="11">
        <v>548</v>
      </c>
      <c r="C150" s="4">
        <v>42914</v>
      </c>
      <c r="D150" s="12">
        <v>0.11319444444444444</v>
      </c>
      <c r="E150" s="13">
        <v>42919</v>
      </c>
      <c r="F150" s="13">
        <v>42921</v>
      </c>
      <c r="G150" s="53" t="s">
        <v>170</v>
      </c>
      <c r="H150" s="15">
        <v>556870</v>
      </c>
      <c r="I150" s="4">
        <v>42928</v>
      </c>
      <c r="J150" s="10"/>
      <c r="K150" s="1" t="s">
        <v>26</v>
      </c>
      <c r="L150" s="16" t="str">
        <f t="shared" si="2"/>
        <v>A tiempo</v>
      </c>
    </row>
    <row r="151" spans="1:12" ht="15" x14ac:dyDescent="0.25">
      <c r="A151" s="11">
        <v>147</v>
      </c>
      <c r="B151" s="11">
        <v>549</v>
      </c>
      <c r="C151" s="4">
        <v>42914</v>
      </c>
      <c r="D151" s="12">
        <v>0.16111111111111112</v>
      </c>
      <c r="E151" s="13">
        <v>42920</v>
      </c>
      <c r="F151" s="13">
        <v>42921</v>
      </c>
      <c r="G151" s="53" t="s">
        <v>171</v>
      </c>
      <c r="H151" s="15">
        <v>305012</v>
      </c>
      <c r="I151" s="4">
        <v>42928</v>
      </c>
      <c r="J151" s="10"/>
      <c r="K151" s="1" t="s">
        <v>26</v>
      </c>
      <c r="L151" s="16" t="str">
        <f t="shared" si="2"/>
        <v>A tiempo</v>
      </c>
    </row>
    <row r="152" spans="1:12" ht="15" x14ac:dyDescent="0.25">
      <c r="A152" s="11">
        <v>148</v>
      </c>
      <c r="B152" s="11">
        <v>550</v>
      </c>
      <c r="C152" s="4">
        <v>42914</v>
      </c>
      <c r="D152" s="12">
        <v>0.16666666666666666</v>
      </c>
      <c r="E152" s="13">
        <v>42920</v>
      </c>
      <c r="F152" s="13">
        <v>42921</v>
      </c>
      <c r="G152" s="53" t="s">
        <v>172</v>
      </c>
      <c r="H152" s="15">
        <v>466469</v>
      </c>
      <c r="I152" s="4">
        <v>42928</v>
      </c>
      <c r="J152" s="10"/>
      <c r="K152" s="1" t="s">
        <v>26</v>
      </c>
      <c r="L152" s="16" t="str">
        <f t="shared" si="2"/>
        <v>A tiempo</v>
      </c>
    </row>
    <row r="153" spans="1:12" ht="15" x14ac:dyDescent="0.25">
      <c r="A153" s="11">
        <v>149</v>
      </c>
      <c r="B153" s="11">
        <v>551</v>
      </c>
      <c r="C153" s="4">
        <v>42914</v>
      </c>
      <c r="D153" s="12">
        <v>0.1763888888888889</v>
      </c>
      <c r="E153" s="13">
        <v>42920</v>
      </c>
      <c r="F153" s="13">
        <v>42924</v>
      </c>
      <c r="G153" s="53" t="s">
        <v>45</v>
      </c>
      <c r="H153" s="15">
        <v>652863</v>
      </c>
      <c r="I153" s="4">
        <v>42930</v>
      </c>
      <c r="J153" s="10"/>
      <c r="K153" s="1" t="s">
        <v>26</v>
      </c>
      <c r="L153" s="16" t="str">
        <f t="shared" si="2"/>
        <v>A tiempo</v>
      </c>
    </row>
    <row r="154" spans="1:12" ht="15" x14ac:dyDescent="0.25">
      <c r="A154" s="11"/>
      <c r="B154" s="11"/>
      <c r="C154" s="4"/>
      <c r="D154" s="12"/>
      <c r="E154" s="13"/>
      <c r="F154" s="13"/>
      <c r="G154" s="53"/>
      <c r="H154" s="15"/>
      <c r="I154" s="4">
        <v>6</v>
      </c>
      <c r="J154" s="10"/>
      <c r="K154" s="1" t="s">
        <v>26</v>
      </c>
      <c r="L154" s="16" t="str">
        <f t="shared" si="2"/>
        <v>A tiempo</v>
      </c>
    </row>
    <row r="155" spans="1:12" ht="15" x14ac:dyDescent="0.25">
      <c r="A155" s="11"/>
      <c r="B155" s="11"/>
      <c r="C155" s="4"/>
      <c r="D155" s="12"/>
      <c r="E155" s="13"/>
      <c r="F155" s="13"/>
      <c r="G155" s="53"/>
      <c r="H155" s="15"/>
      <c r="I155" s="4">
        <v>6</v>
      </c>
      <c r="J155" s="10"/>
      <c r="K155" s="1" t="s">
        <v>26</v>
      </c>
      <c r="L155" s="16" t="str">
        <f t="shared" si="2"/>
        <v>A tiempo</v>
      </c>
    </row>
    <row r="156" spans="1:12" ht="15" x14ac:dyDescent="0.25">
      <c r="A156" s="11"/>
      <c r="B156" s="11"/>
      <c r="C156" s="4"/>
      <c r="D156" s="12"/>
      <c r="E156" s="13"/>
      <c r="F156" s="13"/>
      <c r="G156" s="53"/>
      <c r="H156" s="15"/>
      <c r="I156" s="4">
        <v>6</v>
      </c>
      <c r="J156" s="10"/>
      <c r="K156" s="1" t="s">
        <v>26</v>
      </c>
      <c r="L156" s="16" t="str">
        <f t="shared" si="2"/>
        <v>A tiempo</v>
      </c>
    </row>
    <row r="157" spans="1:12" ht="15" x14ac:dyDescent="0.25">
      <c r="A157" s="11"/>
      <c r="B157" s="11"/>
      <c r="C157" s="4"/>
      <c r="D157" s="12"/>
      <c r="E157" s="13"/>
      <c r="F157" s="13"/>
      <c r="G157" s="53"/>
      <c r="H157" s="15"/>
      <c r="I157" s="4">
        <v>6</v>
      </c>
      <c r="J157" s="10"/>
      <c r="K157" s="1" t="s">
        <v>26</v>
      </c>
      <c r="L157" s="16" t="str">
        <f t="shared" si="2"/>
        <v>A tiempo</v>
      </c>
    </row>
    <row r="158" spans="1:12" ht="15" x14ac:dyDescent="0.25">
      <c r="A158" s="11"/>
      <c r="B158" s="11"/>
      <c r="C158" s="4"/>
      <c r="D158" s="12"/>
      <c r="E158" s="13"/>
      <c r="F158" s="13"/>
      <c r="G158" s="53"/>
      <c r="H158" s="15"/>
      <c r="I158" s="4">
        <v>6</v>
      </c>
      <c r="J158" s="10"/>
      <c r="K158" s="1" t="s">
        <v>26</v>
      </c>
      <c r="L158" s="16" t="str">
        <f t="shared" si="2"/>
        <v>A tiempo</v>
      </c>
    </row>
    <row r="159" spans="1:12" ht="15" x14ac:dyDescent="0.25">
      <c r="A159" s="11"/>
      <c r="B159" s="11"/>
      <c r="C159" s="4"/>
      <c r="D159" s="12"/>
      <c r="E159" s="13"/>
      <c r="F159" s="13"/>
      <c r="G159" s="53"/>
      <c r="H159" s="15"/>
      <c r="I159" s="4">
        <v>6</v>
      </c>
      <c r="J159" s="10"/>
      <c r="K159" s="1" t="s">
        <v>26</v>
      </c>
      <c r="L159" s="16" t="str">
        <f t="shared" si="2"/>
        <v>A tiempo</v>
      </c>
    </row>
    <row r="160" spans="1:12" ht="15" x14ac:dyDescent="0.25">
      <c r="A160" s="11"/>
      <c r="B160" s="11"/>
      <c r="C160" s="4"/>
      <c r="D160" s="12"/>
      <c r="E160" s="13"/>
      <c r="F160" s="13"/>
      <c r="G160" s="53"/>
      <c r="H160" s="15"/>
      <c r="I160" s="4">
        <v>6</v>
      </c>
      <c r="J160" s="10"/>
      <c r="K160" s="1" t="s">
        <v>26</v>
      </c>
      <c r="L160" s="16" t="str">
        <f t="shared" si="2"/>
        <v>A tiempo</v>
      </c>
    </row>
    <row r="161" spans="1:12" ht="15" x14ac:dyDescent="0.25">
      <c r="A161" s="11"/>
      <c r="B161" s="11"/>
      <c r="C161" s="4"/>
      <c r="D161" s="12"/>
      <c r="E161" s="13"/>
      <c r="F161" s="13"/>
      <c r="G161" s="53"/>
      <c r="H161" s="15"/>
      <c r="I161" s="4">
        <v>6</v>
      </c>
      <c r="J161" s="10"/>
      <c r="K161" s="1" t="s">
        <v>26</v>
      </c>
      <c r="L161" s="16" t="str">
        <f t="shared" si="2"/>
        <v>A tiempo</v>
      </c>
    </row>
    <row r="162" spans="1:12" ht="15" x14ac:dyDescent="0.25">
      <c r="A162" s="11"/>
      <c r="B162" s="11"/>
      <c r="C162" s="4"/>
      <c r="D162" s="12"/>
      <c r="E162" s="13"/>
      <c r="F162" s="13"/>
      <c r="G162" s="53"/>
      <c r="H162" s="15"/>
      <c r="I162" s="4">
        <v>6</v>
      </c>
      <c r="J162" s="10"/>
      <c r="K162" s="1" t="s">
        <v>26</v>
      </c>
      <c r="L162" s="16" t="str">
        <f t="shared" si="2"/>
        <v>A tiempo</v>
      </c>
    </row>
    <row r="163" spans="1:12" ht="15" x14ac:dyDescent="0.25">
      <c r="A163" s="11"/>
      <c r="B163" s="11"/>
      <c r="C163" s="4"/>
      <c r="D163" s="12"/>
      <c r="E163" s="13"/>
      <c r="F163" s="13"/>
      <c r="G163" s="53"/>
      <c r="H163" s="15"/>
      <c r="I163" s="4">
        <v>6</v>
      </c>
      <c r="J163" s="10"/>
      <c r="K163" s="1" t="s">
        <v>26</v>
      </c>
      <c r="L163" s="16" t="str">
        <f t="shared" si="2"/>
        <v>A tiempo</v>
      </c>
    </row>
    <row r="164" spans="1:12" ht="15" x14ac:dyDescent="0.25">
      <c r="A164" s="11"/>
      <c r="B164" s="11"/>
      <c r="C164" s="4"/>
      <c r="D164" s="12"/>
      <c r="E164" s="13"/>
      <c r="F164" s="13"/>
      <c r="G164" s="53"/>
      <c r="H164" s="15"/>
      <c r="I164" s="4">
        <v>6</v>
      </c>
      <c r="J164" s="10"/>
      <c r="K164" s="1" t="s">
        <v>26</v>
      </c>
      <c r="L164" s="16" t="str">
        <f t="shared" si="2"/>
        <v>A tiempo</v>
      </c>
    </row>
    <row r="165" spans="1:12" ht="15" x14ac:dyDescent="0.25">
      <c r="A165" s="11"/>
      <c r="B165" s="11"/>
      <c r="C165" s="4"/>
      <c r="D165" s="12"/>
      <c r="E165" s="13"/>
      <c r="F165" s="13"/>
      <c r="G165" s="53"/>
      <c r="H165" s="15"/>
      <c r="I165" s="4">
        <v>6</v>
      </c>
      <c r="J165" s="10"/>
      <c r="K165" s="1" t="s">
        <v>26</v>
      </c>
      <c r="L165" s="16" t="str">
        <f t="shared" si="2"/>
        <v>A tiempo</v>
      </c>
    </row>
    <row r="166" spans="1:12" ht="15" x14ac:dyDescent="0.25">
      <c r="A166" s="11"/>
      <c r="B166" s="11"/>
      <c r="C166" s="4"/>
      <c r="D166" s="12"/>
      <c r="E166" s="13"/>
      <c r="F166" s="13"/>
      <c r="G166" s="53"/>
      <c r="H166" s="15"/>
      <c r="I166" s="4">
        <v>6</v>
      </c>
      <c r="J166" s="10"/>
      <c r="K166" s="1" t="s">
        <v>26</v>
      </c>
      <c r="L166" s="16" t="str">
        <f t="shared" si="2"/>
        <v>A tiempo</v>
      </c>
    </row>
    <row r="167" spans="1:12" ht="15" x14ac:dyDescent="0.25">
      <c r="A167" s="11"/>
      <c r="B167" s="11"/>
      <c r="C167" s="4"/>
      <c r="D167" s="12"/>
      <c r="E167" s="13"/>
      <c r="F167" s="13"/>
      <c r="G167" s="53"/>
      <c r="H167" s="15"/>
      <c r="I167" s="4">
        <v>6</v>
      </c>
      <c r="J167" s="10"/>
      <c r="K167" s="1" t="s">
        <v>26</v>
      </c>
      <c r="L167" s="16" t="str">
        <f t="shared" si="2"/>
        <v>A tiempo</v>
      </c>
    </row>
    <row r="168" spans="1:12" ht="15" x14ac:dyDescent="0.25">
      <c r="A168" s="11"/>
      <c r="B168" s="11"/>
      <c r="C168" s="4"/>
      <c r="D168" s="12"/>
      <c r="E168" s="13"/>
      <c r="F168" s="13"/>
      <c r="G168" s="53"/>
      <c r="H168" s="15"/>
      <c r="I168" s="4">
        <v>6</v>
      </c>
      <c r="J168" s="10"/>
      <c r="K168" s="1" t="s">
        <v>26</v>
      </c>
      <c r="L168" s="16" t="str">
        <f t="shared" si="2"/>
        <v>A tiempo</v>
      </c>
    </row>
    <row r="169" spans="1:12" ht="15" x14ac:dyDescent="0.25">
      <c r="A169" s="11"/>
      <c r="B169" s="11"/>
      <c r="C169" s="4"/>
      <c r="D169" s="12"/>
      <c r="E169" s="13"/>
      <c r="F169" s="13"/>
      <c r="G169" s="53"/>
      <c r="H169" s="15"/>
      <c r="I169" s="4">
        <v>6</v>
      </c>
      <c r="J169" s="10"/>
      <c r="K169" s="1" t="s">
        <v>26</v>
      </c>
      <c r="L169" s="16" t="str">
        <f t="shared" si="2"/>
        <v>A tiempo</v>
      </c>
    </row>
    <row r="170" spans="1:12" ht="15" x14ac:dyDescent="0.25">
      <c r="A170" s="11"/>
      <c r="B170" s="11"/>
      <c r="C170" s="4"/>
      <c r="D170" s="12"/>
      <c r="E170" s="13"/>
      <c r="F170" s="13"/>
      <c r="G170" s="53"/>
      <c r="H170" s="15"/>
      <c r="I170" s="4">
        <v>6</v>
      </c>
      <c r="J170" s="10"/>
      <c r="K170" s="1" t="s">
        <v>26</v>
      </c>
      <c r="L170" s="16" t="str">
        <f t="shared" si="2"/>
        <v>A tiempo</v>
      </c>
    </row>
    <row r="171" spans="1:12" ht="15" x14ac:dyDescent="0.25">
      <c r="A171" s="11"/>
      <c r="B171" s="11"/>
      <c r="C171" s="4"/>
      <c r="D171" s="12"/>
      <c r="E171" s="13"/>
      <c r="F171" s="13"/>
      <c r="G171" s="53"/>
      <c r="H171" s="15"/>
      <c r="I171" s="4">
        <v>6</v>
      </c>
      <c r="J171" s="10"/>
      <c r="K171" s="1" t="s">
        <v>26</v>
      </c>
      <c r="L171" s="16" t="str">
        <f t="shared" si="2"/>
        <v>A tiempo</v>
      </c>
    </row>
    <row r="172" spans="1:12" ht="15" x14ac:dyDescent="0.25">
      <c r="A172" s="11"/>
      <c r="B172" s="11"/>
      <c r="C172" s="4"/>
      <c r="D172" s="12"/>
      <c r="E172" s="13"/>
      <c r="F172" s="13"/>
      <c r="G172" s="53"/>
      <c r="H172" s="15"/>
      <c r="I172" s="4">
        <v>6</v>
      </c>
      <c r="J172" s="10"/>
      <c r="K172" s="1" t="s">
        <v>26</v>
      </c>
      <c r="L172" s="16" t="str">
        <f t="shared" si="2"/>
        <v>A tiempo</v>
      </c>
    </row>
    <row r="173" spans="1:12" ht="15" x14ac:dyDescent="0.25">
      <c r="A173" s="11"/>
      <c r="B173" s="11"/>
      <c r="C173" s="4"/>
      <c r="D173" s="12"/>
      <c r="E173" s="13"/>
      <c r="F173" s="13"/>
      <c r="G173" s="53"/>
      <c r="H173" s="15"/>
      <c r="I173" s="4">
        <v>6</v>
      </c>
      <c r="J173" s="10"/>
      <c r="K173" s="1" t="s">
        <v>26</v>
      </c>
      <c r="L173" s="16" t="str">
        <f t="shared" si="2"/>
        <v>A tiempo</v>
      </c>
    </row>
    <row r="174" spans="1:12" ht="15" x14ac:dyDescent="0.25">
      <c r="A174" s="11"/>
      <c r="B174" s="11"/>
      <c r="C174" s="4"/>
      <c r="D174" s="12"/>
      <c r="E174" s="13"/>
      <c r="F174" s="13"/>
      <c r="G174" s="53"/>
      <c r="H174" s="15"/>
      <c r="I174" s="4">
        <v>6</v>
      </c>
      <c r="J174" s="10"/>
      <c r="K174" s="1" t="s">
        <v>26</v>
      </c>
      <c r="L174" s="16" t="str">
        <f t="shared" si="2"/>
        <v>A tiempo</v>
      </c>
    </row>
    <row r="175" spans="1:12" ht="15" x14ac:dyDescent="0.25">
      <c r="A175" s="11"/>
      <c r="B175" s="11"/>
      <c r="C175" s="4"/>
      <c r="D175" s="12"/>
      <c r="E175" s="13"/>
      <c r="F175" s="13"/>
      <c r="G175" s="53"/>
      <c r="H175" s="15"/>
      <c r="I175" s="4">
        <v>6</v>
      </c>
      <c r="J175" s="10"/>
      <c r="K175" s="1" t="s">
        <v>26</v>
      </c>
      <c r="L175" s="16" t="str">
        <f t="shared" si="2"/>
        <v>A tiempo</v>
      </c>
    </row>
    <row r="176" spans="1:12" ht="15" x14ac:dyDescent="0.25">
      <c r="A176" s="11"/>
      <c r="B176" s="11"/>
      <c r="C176" s="4"/>
      <c r="D176" s="12"/>
      <c r="E176" s="13"/>
      <c r="F176" s="13"/>
      <c r="G176" s="53"/>
      <c r="H176" s="15"/>
      <c r="I176" s="4">
        <v>6</v>
      </c>
      <c r="J176" s="10"/>
      <c r="K176" s="1" t="s">
        <v>26</v>
      </c>
      <c r="L176" s="16" t="str">
        <f t="shared" si="2"/>
        <v>A tiempo</v>
      </c>
    </row>
    <row r="177" spans="1:12" ht="15" x14ac:dyDescent="0.25">
      <c r="A177" s="11"/>
      <c r="B177" s="11"/>
      <c r="C177" s="4"/>
      <c r="D177" s="12"/>
      <c r="E177" s="13"/>
      <c r="F177" s="13"/>
      <c r="G177" s="53"/>
      <c r="H177" s="15"/>
      <c r="I177" s="4">
        <v>6</v>
      </c>
      <c r="J177" s="10"/>
      <c r="K177" s="1" t="s">
        <v>26</v>
      </c>
      <c r="L177" s="16" t="str">
        <f t="shared" si="2"/>
        <v>A tiempo</v>
      </c>
    </row>
    <row r="178" spans="1:12" ht="15" x14ac:dyDescent="0.25">
      <c r="A178" s="11"/>
      <c r="B178" s="11"/>
      <c r="C178" s="4"/>
      <c r="D178" s="12"/>
      <c r="E178" s="13"/>
      <c r="F178" s="13"/>
      <c r="G178" s="53"/>
      <c r="H178" s="15"/>
      <c r="I178" s="4">
        <v>6</v>
      </c>
      <c r="J178" s="10"/>
      <c r="K178" s="1" t="s">
        <v>26</v>
      </c>
      <c r="L178" s="16" t="str">
        <f t="shared" si="2"/>
        <v>A tiempo</v>
      </c>
    </row>
    <row r="179" spans="1:12" ht="15" x14ac:dyDescent="0.25">
      <c r="A179" s="11"/>
      <c r="B179" s="11"/>
      <c r="C179" s="4"/>
      <c r="D179" s="12"/>
      <c r="E179" s="13"/>
      <c r="F179" s="13"/>
      <c r="G179" s="53"/>
      <c r="H179" s="15"/>
      <c r="I179" s="4">
        <v>6</v>
      </c>
      <c r="J179" s="10"/>
      <c r="K179" s="1" t="s">
        <v>26</v>
      </c>
      <c r="L179" s="16" t="str">
        <f t="shared" si="2"/>
        <v>A tiempo</v>
      </c>
    </row>
    <row r="180" spans="1:12" ht="15" x14ac:dyDescent="0.25">
      <c r="A180" s="11"/>
      <c r="B180" s="11"/>
      <c r="C180" s="4"/>
      <c r="D180" s="12"/>
      <c r="E180" s="13"/>
      <c r="F180" s="13"/>
      <c r="G180" s="53"/>
      <c r="H180" s="15"/>
      <c r="I180" s="4">
        <v>6</v>
      </c>
      <c r="J180" s="10"/>
      <c r="K180" s="1" t="s">
        <v>26</v>
      </c>
      <c r="L180" s="16" t="str">
        <f t="shared" si="2"/>
        <v>A tiempo</v>
      </c>
    </row>
    <row r="181" spans="1:12" ht="15" x14ac:dyDescent="0.25">
      <c r="A181" s="11"/>
      <c r="B181" s="11"/>
      <c r="C181" s="4"/>
      <c r="D181" s="12"/>
      <c r="E181" s="13"/>
      <c r="F181" s="13"/>
      <c r="G181" s="53"/>
      <c r="H181" s="15"/>
      <c r="I181" s="4">
        <v>6</v>
      </c>
      <c r="J181" s="10"/>
      <c r="K181" s="1" t="s">
        <v>26</v>
      </c>
      <c r="L181" s="16" t="str">
        <f t="shared" si="2"/>
        <v>A tiempo</v>
      </c>
    </row>
    <row r="182" spans="1:12" ht="15" x14ac:dyDescent="0.25">
      <c r="A182" s="11"/>
      <c r="B182" s="11"/>
      <c r="C182" s="4"/>
      <c r="D182" s="12"/>
      <c r="E182" s="13"/>
      <c r="F182" s="13"/>
      <c r="G182" s="53"/>
      <c r="H182" s="15"/>
      <c r="I182" s="4">
        <v>6</v>
      </c>
      <c r="J182" s="10"/>
      <c r="K182" s="1" t="s">
        <v>26</v>
      </c>
      <c r="L182" s="16" t="str">
        <f>+IF(J178-I178&gt;=1,"Atrasado","A tiempo")</f>
        <v>A tiempo</v>
      </c>
    </row>
    <row r="183" spans="1:12" ht="15" x14ac:dyDescent="0.25">
      <c r="A183" s="11"/>
      <c r="B183" s="11"/>
      <c r="C183" s="4"/>
      <c r="D183" s="12"/>
      <c r="E183" s="13"/>
      <c r="F183" s="13"/>
      <c r="G183" s="53"/>
      <c r="H183" s="15"/>
      <c r="I183" s="4">
        <v>6</v>
      </c>
      <c r="J183" s="10"/>
      <c r="K183" s="1" t="s">
        <v>26</v>
      </c>
      <c r="L183" s="16" t="str">
        <f>+IF(J179-I179&gt;=1,"Atrasado","A tiempo")</f>
        <v>A tiempo</v>
      </c>
    </row>
    <row r="184" spans="1:12" ht="15" x14ac:dyDescent="0.25">
      <c r="A184" s="11"/>
      <c r="B184" s="11"/>
      <c r="C184" s="4"/>
      <c r="D184" s="12"/>
      <c r="E184" s="13"/>
      <c r="F184" s="13"/>
      <c r="G184" s="53"/>
      <c r="H184" s="15"/>
      <c r="I184" s="4">
        <v>6</v>
      </c>
      <c r="J184" s="10"/>
      <c r="K184" s="1" t="s">
        <v>26</v>
      </c>
      <c r="L184" s="16" t="str">
        <f>+IF(J150-I150&gt;=1,"Atrasado","A tiempo")</f>
        <v>A tiempo</v>
      </c>
    </row>
    <row r="185" spans="1:12" ht="15" x14ac:dyDescent="0.25">
      <c r="A185" s="11"/>
      <c r="B185" s="11"/>
      <c r="C185" s="4"/>
      <c r="D185" s="12"/>
      <c r="E185" s="13"/>
      <c r="F185" s="13"/>
      <c r="G185" s="53"/>
      <c r="H185" s="15"/>
      <c r="I185" s="4">
        <v>6</v>
      </c>
      <c r="J185" s="10"/>
      <c r="K185" s="1" t="s">
        <v>26</v>
      </c>
      <c r="L185" s="16" t="str">
        <f>+IF(J151-I151&gt;=1,"Atrasado","A tiempo")</f>
        <v>A tiempo</v>
      </c>
    </row>
    <row r="186" spans="1:12" ht="15" x14ac:dyDescent="0.25">
      <c r="A186" s="11"/>
      <c r="B186" s="11"/>
      <c r="C186" s="4"/>
      <c r="D186" s="12"/>
      <c r="E186" s="13"/>
      <c r="F186" s="13"/>
      <c r="G186" s="53"/>
      <c r="H186" s="15"/>
      <c r="I186" s="4">
        <v>6</v>
      </c>
      <c r="J186" s="10"/>
      <c r="K186" s="1" t="s">
        <v>26</v>
      </c>
      <c r="L186" s="16" t="str">
        <f>+IF(J152-I152&gt;=1,"Atrasado","A tiempo")</f>
        <v>A tiempo</v>
      </c>
    </row>
    <row r="187" spans="1:12" ht="15" x14ac:dyDescent="0.25">
      <c r="A187" s="11"/>
      <c r="B187" s="11"/>
      <c r="C187" s="17"/>
      <c r="D187" s="17"/>
      <c r="E187" s="16"/>
      <c r="F187" s="16"/>
      <c r="G187" s="14"/>
      <c r="H187" s="15"/>
      <c r="I187" s="4">
        <v>6</v>
      </c>
      <c r="J187" s="10"/>
      <c r="K187" s="1" t="s">
        <v>26</v>
      </c>
      <c r="L187" s="16" t="str">
        <f>+IF(J104-I104&gt;=1,"Atrasado","A tiempo")</f>
        <v>A tiempo</v>
      </c>
    </row>
    <row r="188" spans="1:12" ht="15" x14ac:dyDescent="0.25">
      <c r="A188" s="11"/>
      <c r="B188" s="11"/>
      <c r="C188" s="17"/>
      <c r="D188" s="17"/>
      <c r="E188" s="16"/>
      <c r="F188" s="16"/>
      <c r="G188" s="14"/>
      <c r="H188" s="15"/>
      <c r="I188" s="4">
        <v>6</v>
      </c>
      <c r="J188" s="10"/>
      <c r="K188" s="1" t="s">
        <v>26</v>
      </c>
      <c r="L188" s="16" t="str">
        <f>+IF(J105-I105&gt;=1,"Atrasado","A tiempo")</f>
        <v>Atrasado</v>
      </c>
    </row>
    <row r="189" spans="1:12" ht="15" x14ac:dyDescent="0.25">
      <c r="A189" s="11"/>
      <c r="B189" s="11"/>
      <c r="C189" s="4"/>
      <c r="D189" s="12"/>
      <c r="E189" s="13"/>
      <c r="F189" s="13"/>
      <c r="G189" s="53"/>
      <c r="H189" s="15"/>
      <c r="I189" s="4">
        <v>6</v>
      </c>
      <c r="J189" s="10"/>
      <c r="K189" s="1" t="s">
        <v>26</v>
      </c>
      <c r="L189" s="16" t="str">
        <f>+IF(J185-I185&gt;=1,"Atrasado","A tiempo")</f>
        <v>A tiempo</v>
      </c>
    </row>
    <row r="190" spans="1:12" ht="15" x14ac:dyDescent="0.25">
      <c r="A190" s="11"/>
      <c r="B190" s="11"/>
      <c r="C190" s="4"/>
      <c r="D190" s="12"/>
      <c r="E190" s="13"/>
      <c r="F190" s="13"/>
      <c r="G190" s="53"/>
      <c r="H190" s="15"/>
      <c r="I190" s="4">
        <v>6</v>
      </c>
      <c r="J190" s="10"/>
      <c r="K190" s="1" t="s">
        <v>26</v>
      </c>
      <c r="L190" s="16" t="str">
        <f>+IF(J186-I186&gt;=1,"Atrasado","A tiempo")</f>
        <v>A tiempo</v>
      </c>
    </row>
    <row r="191" spans="1:12" ht="15" x14ac:dyDescent="0.25">
      <c r="A191" s="11"/>
      <c r="B191" s="11"/>
      <c r="C191" s="4"/>
      <c r="D191" s="12"/>
      <c r="E191" s="13"/>
      <c r="F191" s="13"/>
      <c r="G191" s="53"/>
      <c r="H191" s="15"/>
      <c r="I191" s="4">
        <v>6</v>
      </c>
      <c r="J191" s="10"/>
      <c r="K191" s="1" t="s">
        <v>26</v>
      </c>
      <c r="L191" s="16" t="str">
        <f>+IF(J187-I187&gt;=1,"Atrasado","A tiempo")</f>
        <v>A tiempo</v>
      </c>
    </row>
    <row r="192" spans="1:12" ht="15" x14ac:dyDescent="0.25">
      <c r="A192" s="11"/>
      <c r="B192" s="11"/>
      <c r="C192" s="17"/>
      <c r="D192" s="17"/>
      <c r="E192" s="16"/>
      <c r="F192" s="16"/>
      <c r="G192" s="14"/>
      <c r="H192" s="15"/>
      <c r="I192" s="4">
        <v>6</v>
      </c>
      <c r="J192" s="10"/>
      <c r="K192" s="1" t="s">
        <v>26</v>
      </c>
      <c r="L192" s="16" t="str">
        <f>+IF(J109-I109&gt;=1,"Atrasado","A tiempo")</f>
        <v>A tiempo</v>
      </c>
    </row>
    <row r="193" spans="1:12" ht="15" x14ac:dyDescent="0.25">
      <c r="A193" s="11"/>
      <c r="B193" s="11"/>
      <c r="C193" s="17"/>
      <c r="D193" s="17"/>
      <c r="E193" s="16"/>
      <c r="F193" s="16"/>
      <c r="G193" s="14"/>
      <c r="H193" s="15"/>
      <c r="I193" s="4">
        <v>6</v>
      </c>
      <c r="J193" s="10"/>
      <c r="K193" s="1" t="s">
        <v>26</v>
      </c>
      <c r="L193" s="16" t="str">
        <f>+IF(J110-I110&gt;=1,"Atrasado","A tiempo")</f>
        <v>A tiempo</v>
      </c>
    </row>
  </sheetData>
  <customSheetViews>
    <customSheetView guid="{22427A74-474C-47B6-AFE6-9BF320E9B266}" scale="95" showPageBreaks="1" printArea="1" state="hidden" view="pageBreakPreview">
      <pane ySplit="4" topLeftCell="A5" activePane="bottomLeft" state="frozen"/>
      <selection pane="bottomLeft" activeCell="A148" sqref="A148:IV148"/>
      <colBreaks count="1" manualBreakCount="1">
        <brk id="12" max="1048575" man="1"/>
      </colBreaks>
      <pageMargins left="0" right="0" top="0" bottom="0" header="0" footer="0"/>
      <pageSetup paperSize="9" scale="44" orientation="portrait" horizontalDpi="4294967295" verticalDpi="4294967295" r:id="rId1"/>
    </customSheetView>
  </customSheetViews>
  <mergeCells count="14">
    <mergeCell ref="C146:F146"/>
    <mergeCell ref="A1:K1"/>
    <mergeCell ref="A2:H2"/>
    <mergeCell ref="I2:L2"/>
    <mergeCell ref="A3:A4"/>
    <mergeCell ref="B3:B4"/>
    <mergeCell ref="C3:D3"/>
    <mergeCell ref="E3:F3"/>
    <mergeCell ref="G3:G4"/>
    <mergeCell ref="H3:H4"/>
    <mergeCell ref="I3:I4"/>
    <mergeCell ref="J3:J4"/>
    <mergeCell ref="L3:L4"/>
    <mergeCell ref="D97:F97"/>
  </mergeCells>
  <conditionalFormatting sqref="L5:L193">
    <cfRule type="cellIs" dxfId="0" priority="1" operator="equal">
      <formula>"Atrasado"</formula>
    </cfRule>
  </conditionalFormatting>
  <pageMargins left="7.874015748031496E-2" right="0.19685039370078741" top="0" bottom="0" header="0.31496062992125984" footer="0.31496062992125984"/>
  <pageSetup paperSize="9" scale="44" orientation="portrait" horizontalDpi="4294967295" verticalDpi="4294967295" r:id="rId2"/>
  <colBreaks count="1" manualBreakCount="1">
    <brk id="12"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FO-PCF-PC10-03</vt:lpstr>
      <vt:lpstr>Hoja1</vt:lpstr>
      <vt:lpstr>JUNIO (2)</vt:lpstr>
      <vt:lpstr>'FO-PCF-PC10-03'!Área_de_impresión</vt:lpstr>
      <vt:lpstr>'JUNIO (2)'!Área_de_impresión</vt:lpstr>
      <vt:lpstr>'FO-PCF-PC10-03'!Títulos_a_imprimir</vt:lpstr>
    </vt:vector>
  </TitlesOfParts>
  <Manager/>
  <Company>INSTITUTO AGUSTIN CODAZZI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ONUNGO</dc:creator>
  <cp:keywords/>
  <dc:description/>
  <cp:lastModifiedBy>Laura Isabel Gonzalez Barbosa</cp:lastModifiedBy>
  <cp:revision/>
  <dcterms:created xsi:type="dcterms:W3CDTF">2010-06-01T20:55:08Z</dcterms:created>
  <dcterms:modified xsi:type="dcterms:W3CDTF">2025-01-02T13:11:03Z</dcterms:modified>
  <cp:category/>
  <cp:contentStatus/>
</cp:coreProperties>
</file>