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defaultThemeVersion="124226"/>
  <mc:AlternateContent xmlns:mc="http://schemas.openxmlformats.org/markup-compatibility/2006">
    <mc:Choice Requires="x15">
      <x15ac:absPath xmlns:x15ac="http://schemas.microsoft.com/office/spreadsheetml/2010/11/ac" url="C:\Users\user\Dropbox\IGAC\CTO 2022 25140\9. Septiembre\20220916 PC-FGD-03\"/>
    </mc:Choice>
  </mc:AlternateContent>
  <xr:revisionPtr revIDLastSave="0" documentId="13_ncr:1_{2F15C3DA-7CF7-4B64-96D6-B016031FCA2D}" xr6:coauthVersionLast="47" xr6:coauthVersionMax="47" xr10:uidLastSave="{00000000-0000-0000-0000-000000000000}"/>
  <bookViews>
    <workbookView xWindow="-120" yWindow="-120" windowWidth="20730" windowHeight="11040" tabRatio="712" firstSheet="1" activeTab="1" xr2:uid="{00000000-000D-0000-FFFF-FFFF00000000}"/>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1'!$A$1:$S$29</definedName>
    <definedName name="_xlnm.Print_Area" localSheetId="8">'ANEXO 2'!$A$1:$J$35</definedName>
    <definedName name="_xlnm.Print_Area" localSheetId="9">'ANEXO 3'!$A$1:$I$35</definedName>
    <definedName name="_xlnm.Print_Area" localSheetId="7">'Componente de Gestion Adicional'!$A$1:$O$20</definedName>
    <definedName name="_xlnm.Print_Area" localSheetId="1">MANUAL!$A$1:$U$47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17" l="1"/>
  <c r="E29" i="17"/>
  <c r="H16" i="17" l="1"/>
  <c r="H31" i="17" s="1"/>
  <c r="I31" i="17" s="1"/>
  <c r="H21" i="12"/>
  <c r="E19" i="16"/>
  <c r="I16" i="9"/>
  <c r="H13" i="9"/>
  <c r="K13" i="9"/>
  <c r="L13" i="9" s="1"/>
  <c r="K10" i="9"/>
  <c r="H10" i="9"/>
  <c r="L10" i="9"/>
  <c r="H7" i="9"/>
  <c r="L7" i="9" s="1"/>
  <c r="M13" i="9"/>
  <c r="M7" i="9"/>
  <c r="M10" i="9"/>
  <c r="J16" i="9"/>
  <c r="B16" i="9"/>
  <c r="H27" i="5"/>
  <c r="M24" i="7"/>
  <c r="M21" i="7"/>
  <c r="M18" i="7"/>
  <c r="K24" i="7"/>
  <c r="K21" i="7"/>
  <c r="M24" i="6"/>
  <c r="J24" i="6"/>
  <c r="J24" i="7"/>
  <c r="J21" i="6"/>
  <c r="J21" i="7"/>
  <c r="J18" i="6"/>
  <c r="J18" i="7" s="1"/>
  <c r="M18" i="6"/>
  <c r="I18" i="5"/>
  <c r="I18" i="6"/>
  <c r="H18" i="6"/>
  <c r="M24" i="5"/>
  <c r="M21" i="5"/>
  <c r="M18" i="5"/>
  <c r="I24" i="5"/>
  <c r="L24" i="5" s="1"/>
  <c r="H24" i="7"/>
  <c r="I21" i="5"/>
  <c r="I21" i="7" s="1"/>
  <c r="K27" i="7"/>
  <c r="H21" i="6"/>
  <c r="B27" i="7"/>
  <c r="H21" i="7"/>
  <c r="H18" i="7"/>
  <c r="D7" i="7"/>
  <c r="D6" i="7"/>
  <c r="D5" i="7"/>
  <c r="D4" i="7"/>
  <c r="B27" i="6"/>
  <c r="H24" i="6"/>
  <c r="D7" i="6"/>
  <c r="D6" i="6"/>
  <c r="D5" i="6"/>
  <c r="D4" i="6"/>
  <c r="B27" i="5"/>
  <c r="D7" i="5"/>
  <c r="D6" i="5"/>
  <c r="D5" i="5"/>
  <c r="D4" i="5"/>
  <c r="B26" i="1"/>
  <c r="I18" i="7"/>
  <c r="H27" i="7"/>
  <c r="L18" i="5"/>
  <c r="D14" i="16" l="1"/>
  <c r="E14" i="16" s="1"/>
  <c r="M16" i="9"/>
  <c r="L18" i="7"/>
  <c r="M27" i="5"/>
  <c r="L16" i="9"/>
  <c r="H27" i="6"/>
  <c r="J27" i="7"/>
  <c r="J27" i="6"/>
  <c r="K16" i="9"/>
  <c r="L21" i="7"/>
  <c r="I24" i="7"/>
  <c r="L24" i="7" s="1"/>
  <c r="I24" i="6"/>
  <c r="L24" i="6" s="1"/>
  <c r="M27" i="7"/>
  <c r="I27" i="7"/>
  <c r="L18" i="6"/>
  <c r="I27" i="5"/>
  <c r="H16" i="9"/>
  <c r="L21" i="5"/>
  <c r="L27" i="5" s="1"/>
  <c r="I21" i="6"/>
  <c r="L21" i="6" s="1"/>
  <c r="M21" i="6" s="1"/>
  <c r="M27" i="6" s="1"/>
  <c r="P21" i="12"/>
  <c r="D12" i="16" s="1"/>
  <c r="E12" i="16" s="1"/>
  <c r="L27" i="7" l="1"/>
  <c r="I27" i="6"/>
  <c r="L27" i="6"/>
  <c r="E17" i="16"/>
  <c r="E22" i="16" s="1"/>
  <c r="P2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ana karina marin quiros marin quiros</author>
    <author>Ligia del Pilar Agudelo</author>
    <author>Cristian Camilo Angulo Escobar</author>
  </authors>
  <commentList>
    <comment ref="O5" authorId="0" shapeId="0" xr:uid="{00000000-0006-0000-0200-00000100000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xr:uid="{00000000-0006-0000-0200-00000200000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xr:uid="{00000000-0006-0000-0200-00000300000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xr:uid="{00000000-0006-0000-0200-00000400000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xr:uid="{00000000-0006-0000-0200-000005000000}">
      <text>
        <r>
          <rPr>
            <sz val="12"/>
            <color indexed="81"/>
            <rFont val="Tahoma"/>
            <family val="2"/>
          </rPr>
          <t>Lapso de ejecución del compromiso concertado en el cual deberán adelantarse las acciones necesarias para su cumplimiento.</t>
        </r>
      </text>
    </comment>
    <comment ref="G6" authorId="1" shapeId="0" xr:uid="{00000000-0006-0000-0200-00000600000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xr:uid="{00000000-0006-0000-0200-00000700000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xr:uid="{00000000-0006-0000-0200-000008000000}">
      <text>
        <r>
          <rPr>
            <sz val="12"/>
            <color indexed="81"/>
            <rFont val="Tahoma"/>
            <family val="2"/>
          </rPr>
          <t>Resultado final alcanzado, que se obtiene de la sumatoria entre el cumplimiento del primer y segundo semestre de acuerdo con lo concertado.</t>
        </r>
      </text>
    </comment>
    <comment ref="P6" authorId="0" shapeId="0" xr:uid="{00000000-0006-0000-0200-000009000000}">
      <text>
        <r>
          <rPr>
            <sz val="12"/>
            <color indexed="81"/>
            <rFont val="Tahoma"/>
            <family val="2"/>
          </rPr>
          <t>Porcentaje de cumplimiento de los compromisos gerenciales del año de acuerdo con el peso ponderado que se asignó al compromiso institucional.</t>
        </r>
      </text>
    </comment>
    <comment ref="Q6" authorId="0" shapeId="0" xr:uid="{00000000-0006-0000-0200-00000A000000}">
      <text>
        <r>
          <rPr>
            <sz val="12"/>
            <color indexed="81"/>
            <rFont val="Tahoma"/>
            <family val="2"/>
          </rPr>
          <t xml:space="preserve">Soportes que acompañan la ejecución de los compromisos gerenciales y que pueden encontrarse de forma física y/o virtual. </t>
        </r>
      </text>
    </comment>
    <comment ref="J7" authorId="3" shapeId="0" xr:uid="{00000000-0006-0000-0200-00000B000000}">
      <text>
        <r>
          <rPr>
            <sz val="12"/>
            <color indexed="81"/>
            <rFont val="Tahoma"/>
            <family val="2"/>
          </rPr>
          <t>Porcentaje programado de cumplimiento de cada compromiso gerencial para este periodo.</t>
        </r>
      </text>
    </comment>
    <comment ref="K7" authorId="1" shapeId="0" xr:uid="{00000000-0006-0000-0200-00000C00000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xr:uid="{00000000-0006-0000-0200-00000D000000}">
      <text>
        <r>
          <rPr>
            <sz val="12"/>
            <color indexed="81"/>
            <rFont val="Tahoma"/>
            <family val="2"/>
          </rPr>
          <t>Se registran los aspectos de mejora para el cumplimiento de los compromisos concertados que se encuentren retrasados conforme a lo programado</t>
        </r>
      </text>
    </comment>
    <comment ref="M7" authorId="3" shapeId="0" xr:uid="{00000000-0006-0000-0200-00000E000000}">
      <text>
        <r>
          <rPr>
            <sz val="12"/>
            <color indexed="81"/>
            <rFont val="Tahoma"/>
            <family val="2"/>
          </rPr>
          <t>Porcentaje programado de cumplimiento de cada compromiso gerencial durante este periodo.</t>
        </r>
      </text>
    </comment>
    <comment ref="N7" authorId="1" shapeId="0" xr:uid="{00000000-0006-0000-0200-00000F00000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xr:uid="{00000000-0006-0000-0200-000010000000}">
      <text>
        <r>
          <rPr>
            <sz val="12"/>
            <color indexed="81"/>
            <rFont val="Tahoma"/>
            <family val="2"/>
          </rPr>
          <t>Breve descripción del producto o actividad indicada como evidencia.</t>
        </r>
      </text>
    </comment>
    <comment ref="R7" authorId="0" shapeId="0" xr:uid="{00000000-0006-0000-0200-00001100000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3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4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5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7" authorId="0" shapeId="0" xr:uid="{00000000-0006-0000-06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s>
  <commentList>
    <comment ref="B4" authorId="0" shapeId="0" xr:uid="{00000000-0006-0000-0700-00000100000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karina marin quiros marin quiros</author>
    <author>Ligia del Pilar Agudelo</author>
  </authors>
  <commentList>
    <comment ref="B4" authorId="0" shapeId="0" xr:uid="{00000000-0006-0000-0800-000001000000}">
      <text>
        <r>
          <rPr>
            <b/>
            <sz val="9"/>
            <color indexed="81"/>
            <rFont val="Tahoma"/>
            <family val="2"/>
          </rPr>
          <t>Se deben elegir 5 competencias para ser evaluadas</t>
        </r>
        <r>
          <rPr>
            <sz val="9"/>
            <color indexed="81"/>
            <rFont val="Tahoma"/>
            <family val="2"/>
          </rPr>
          <t xml:space="preserve">
</t>
        </r>
      </text>
    </comment>
    <comment ref="H31" authorId="1" shapeId="0" xr:uid="{00000000-0006-0000-0800-000002000000}">
      <text>
        <r>
          <rPr>
            <sz val="9"/>
            <color indexed="81"/>
            <rFont val="Tahoma"/>
            <family val="2"/>
          </rPr>
          <t xml:space="preserve">Sumatoria simple de la evaluación (previa conversión según pesos asignados por evaluador) dividido por el numero de competencias evaluadas
</t>
        </r>
      </text>
    </comment>
    <comment ref="I31" authorId="1" shapeId="0" xr:uid="{00000000-0006-0000-0800-00000300000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<sst xmlns="http://schemas.openxmlformats.org/spreadsheetml/2006/main" count="510" uniqueCount="243">
  <si>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</si>
  <si>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</si>
  <si>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</si>
  <si>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</si>
  <si>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</si>
  <si>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</si>
  <si>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</si>
  <si>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</si>
  <si>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</si>
  <si>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</si>
  <si>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</si>
  <si>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</si>
  <si>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</si>
  <si>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</si>
  <si>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</si>
  <si>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</si>
  <si>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</si>
  <si>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</si>
  <si>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</si>
  <si>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</si>
  <si>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</si>
  <si>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</si>
  <si>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</si>
  <si>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</si>
  <si>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</si>
  <si>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</si>
  <si>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</si>
  <si>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</si>
  <si>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</si>
  <si>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</si>
  <si>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</si>
  <si>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</si>
  <si>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</si>
  <si>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</si>
  <si>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</si>
  <si>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</si>
  <si>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</si>
  <si>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</si>
  <si>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</si>
  <si>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</si>
  <si>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</si>
  <si>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</si>
  <si>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</si>
  <si>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</si>
  <si>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</si>
  <si>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</si>
  <si>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</si>
  <si>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</si>
  <si>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</si>
  <si>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</si>
  <si>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</si>
  <si>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</si>
  <si>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</si>
  <si>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</si>
  <si>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</si>
  <si>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</si>
  <si>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</si>
  <si>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</si>
  <si>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</si>
  <si>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</si>
  <si>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Su comportamiento se evidencia de manera regular en los entornos en los que se desenvuelve. Puede mejorar.</t>
  </si>
  <si>
    <t>Compromisos Gerenciales</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</si>
  <si>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</si>
  <si>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</si>
  <si>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</si>
  <si>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</si>
  <si>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Fecha inicio – fin</t>
  </si>
  <si>
    <t>Corresponde al lapso de ejecución del compromiso concertado en el cual deberán adelantarse las acciones necesarias para el cumplimiento del mismo.</t>
  </si>
  <si>
    <t>Competencias y conductas asociadas</t>
  </si>
  <si>
    <t>Actividades</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</si>
  <si>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</si>
  <si>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</si>
  <si>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</si>
  <si>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r>
      <t>Peso</t>
    </r>
    <r>
      <rPr>
        <sz val="12"/>
        <color rgb="FF000000"/>
        <rFont val="Arial"/>
        <family val="2"/>
      </rPr>
      <t xml:space="preserve"> </t>
    </r>
    <r>
      <rPr>
        <b/>
        <sz val="12"/>
        <color rgb="FF000000"/>
        <rFont val="Arial"/>
        <family val="2"/>
      </rPr>
      <t>ponderado</t>
    </r>
  </si>
  <si>
    <t>Comentarios para la retroalimentación</t>
  </si>
  <si>
    <t>Evaluación final</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</si>
  <si>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</si>
  <si>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</si>
  <si>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</si>
  <si>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</si>
  <si>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</si>
  <si>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</si>
  <si>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</si>
  <si>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</si>
  <si>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</si>
  <si>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</si>
  <si>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</si>
  <si>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</si>
  <si>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</si>
  <si>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</si>
  <si>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</si>
  <si>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</si>
  <si>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</si>
  <si>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</si>
  <si>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</si>
  <si>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</si>
  <si>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</si>
  <si>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</si>
  <si>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</si>
  <si>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</si>
  <si>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</si>
  <si>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</si>
  <si>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</si>
  <si>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</si>
  <si>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</si>
  <si>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</si>
  <si>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</si>
  <si>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</si>
  <si>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</si>
  <si>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</si>
  <si>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</si>
  <si>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</si>
  <si>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</si>
  <si>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</si>
  <si>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</si>
  <si>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</si>
  <si>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</si>
  <si>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</si>
  <si>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</si>
  <si>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</si>
  <si>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</si>
  <si>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</si>
  <si>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</si>
  <si>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</si>
  <si>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</si>
  <si>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</si>
  <si>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</si>
  <si>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</si>
  <si>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</si>
  <si>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</si>
  <si>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</si>
  <si>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</si>
  <si>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</si>
  <si>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</si>
  <si>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</si>
  <si>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</si>
  <si>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</si>
  <si>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</si>
  <si>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</si>
  <si>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</si>
  <si>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</si>
  <si>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</si>
  <si>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</si>
  <si>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</si>
  <si>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</si>
  <si>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</si>
  <si>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</si>
  <si>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</si>
  <si>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</si>
  <si>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</si>
  <si>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</si>
  <si>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</si>
  <si>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</si>
  <si>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</si>
  <si>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</si>
  <si>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</si>
  <si>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</si>
  <si>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</si>
  <si>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</si>
  <si>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</si>
  <si>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</si>
  <si>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</si>
  <si>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</si>
  <si>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</si>
  <si>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</si>
  <si>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</si>
  <si>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</si>
  <si>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</si>
  <si>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</si>
  <si>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</si>
  <si>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</si>
  <si>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</si>
  <si>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</si>
  <si>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</si>
  <si>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</si>
  <si>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</si>
  <si>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</si>
  <si>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</si>
  <si>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</si>
  <si>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</si>
  <si>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</si>
  <si>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</si>
  <si>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</si>
  <si>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Subalterno</t>
  </si>
  <si>
    <t>Orientación a resultados</t>
  </si>
  <si>
    <t>Compromiso con la organización</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</si>
  <si>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</si>
  <si>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</si>
  <si>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</si>
  <si>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</si>
  <si>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</si>
  <si>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</si>
  <si>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</si>
  <si>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</si>
  <si>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</si>
  <si>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</si>
  <si>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</si>
  <si>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</si>
  <si>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</si>
  <si>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</si>
  <si>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</si>
  <si>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</si>
  <si>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</si>
  <si>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</si>
  <si>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</si>
  <si>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</si>
  <si>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</si>
  <si>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</si>
  <si>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</si>
  <si>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</si>
  <si>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</si>
  <si>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</si>
  <si>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</si>
  <si>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</si>
  <si>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</si>
  <si>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</si>
  <si>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</si>
  <si>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</si>
  <si>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</si>
  <si>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</si>
  <si>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</si>
  <si>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</si>
  <si>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Son las establecidas en el Decreto 815 de 2018.</t>
  </si>
  <si>
    <t>Corresponden a las principales acciones definidas por el SECRETARIO GENERAL que harán posible el logro de los compromisos gerenciales generando así las evidencias que permitan el seguimiento a la gestión. Estas no deberán ser menos de 3 ni más de 5 por cada compromiso gerencial.</t>
  </si>
  <si>
    <t>El superior jerárquico visualiza la totalidad de la valoración integral de competencias e identifica  y registra las fortalezas y oportunidades de desarrollo del SECRETARIO GENERAL que acompañan su gestión.</t>
  </si>
  <si>
    <t>Son los definidos en la planeación institucional en concordancia con lo establecido con el Plan Nacional de Desarrollo, el Plan Estratégico Sectorial, el Plan Estratégico Institucional y el Plan de Acción Anual y que deberán estar relacionados con los compromisos del SECRETARIO GENERAL.</t>
  </si>
  <si>
    <t>Comprenden los resultados a ser medidos, cuantificados y verificados que adelantará el SECRETARIO GENERAL para el cumplimiento efectivo de los objetivos de la entidad. Se sugiere que los compromisos acordados en el ejercicio de la concertación deban ser mínimo 3 y máximo 5 .</t>
  </si>
  <si>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SECRETARIO GENERAL y su superior jerárquico (por ejemplo, el cumplimiento de las metas concertadas en menor tiempo al programado, el logro de un mayor número de actividades de las pactadas, es decir, el 5% de factor adicional se otorga por el cumplimiento de más de lo esperado). En cualquier caso, el SECRETARIO GENERAL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</si>
  <si>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Esta valoración contempla la percepción que el superior jerárquico y los subalternos tienen sobre las competencias comunes y directivas del SECRETARIO GENERAL.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</si>
  <si>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70% y subordinados, 30%) </t>
  </si>
  <si>
    <t>Es el resultado final de la valoración realizada por su superior jerárquico y sus subalternos de las competencias comunes y directivas.</t>
  </si>
  <si>
    <t>Guía metodológica para la Gestión del Rendimiento del SECRETARIO GENERAL - Acuerdos de Gestión</t>
  </si>
  <si>
    <t>Aprendizaje continuo</t>
  </si>
  <si>
    <t>Orientación al usuario y al ciudadano</t>
  </si>
  <si>
    <t>Trabajo en equipo</t>
  </si>
  <si>
    <t>Adaptación al cambio</t>
  </si>
  <si>
    <t>Visión estratégica</t>
  </si>
  <si>
    <t>Liderazgo efectivo</t>
  </si>
  <si>
    <t>Planeación</t>
  </si>
  <si>
    <t>Toma de decisiones</t>
  </si>
  <si>
    <t>Gestión del desarrollo de las personas</t>
  </si>
  <si>
    <t>Pensamiento sistémico</t>
  </si>
  <si>
    <t>Resolución de conflictos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</si>
</sst>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8"/>
      <color theme="1"/>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79">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7" fillId="13" borderId="41" xfId="0" applyFont="1" applyFill="1" applyBorder="1" applyAlignment="1" applyProtection="1">
      <alignment horizontal="center" vertical="center"/>
    </xf>
    <xf numFmtId="0" fontId="5" fillId="0" borderId="4" xfId="0" applyFont="1" applyBorder="1" applyAlignment="1">
      <alignment horizontal="center" vertical="center" wrapText="1"/>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32" fillId="0" borderId="9" xfId="0" applyNumberFormat="1" applyFont="1" applyBorder="1" applyAlignment="1" applyProtection="1">
      <alignment vertical="center" wrapText="1"/>
      <protection locked="0"/>
    </xf>
    <xf numFmtId="0" fontId="32" fillId="0" borderId="1" xfId="0" applyNumberFormat="1" applyFont="1" applyBorder="1" applyAlignment="1" applyProtection="1">
      <alignment vertical="center" wrapText="1"/>
      <protection locked="0"/>
    </xf>
    <xf numFmtId="0" fontId="48" fillId="8" borderId="47" xfId="0" applyFont="1" applyFill="1" applyBorder="1" applyAlignment="1" applyProtection="1">
      <alignment horizontal="center" vertical="center" wrapText="1"/>
    </xf>
    <xf numFmtId="9" fontId="32" fillId="0" borderId="1" xfId="1" applyFont="1" applyBorder="1" applyAlignment="1" applyProtection="1">
      <alignment horizontal="center" vertical="center" wrapText="1"/>
      <protection locked="0"/>
    </xf>
    <xf numFmtId="0" fontId="4" fillId="9" borderId="0" xfId="0" applyFont="1" applyFill="1"/>
    <xf numFmtId="0" fontId="15" fillId="9" borderId="0" xfId="0" applyFont="1" applyFill="1"/>
    <xf numFmtId="0" fontId="15" fillId="0" borderId="0" xfId="0" applyFont="1"/>
    <xf numFmtId="0" fontId="15" fillId="0" borderId="0" xfId="0" applyFont="1" applyAlignment="1">
      <alignment horizontal="left"/>
    </xf>
    <xf numFmtId="0" fontId="15" fillId="0" borderId="35" xfId="0" applyFont="1" applyBorder="1"/>
    <xf numFmtId="0" fontId="15" fillId="0" borderId="46" xfId="0" applyFont="1" applyBorder="1" applyAlignment="1">
      <alignment horizontal="center"/>
    </xf>
    <xf numFmtId="0" fontId="27" fillId="0" borderId="0" xfId="0" applyFont="1"/>
    <xf numFmtId="0" fontId="15" fillId="0" borderId="49" xfId="0" applyFont="1" applyBorder="1"/>
    <xf numFmtId="0" fontId="15" fillId="0" borderId="50" xfId="0" applyFont="1" applyBorder="1" applyAlignment="1">
      <alignment horizontal="center"/>
    </xf>
    <xf numFmtId="0" fontId="15" fillId="0" borderId="45" xfId="0" applyFont="1" applyBorder="1"/>
    <xf numFmtId="0" fontId="15" fillId="0" borderId="43" xfId="0" applyFont="1" applyBorder="1" applyAlignment="1">
      <alignment horizontal="center" vertical="center"/>
    </xf>
    <xf numFmtId="0" fontId="49" fillId="9" borderId="0" xfId="0" applyFont="1" applyFill="1" applyAlignment="1">
      <alignment horizontal="left" vertical="center" wrapText="1"/>
    </xf>
    <xf numFmtId="0" fontId="15" fillId="9" borderId="0" xfId="0" applyFont="1" applyFill="1" applyAlignment="1">
      <alignment horizontal="center"/>
    </xf>
    <xf numFmtId="0" fontId="15" fillId="9" borderId="0" xfId="0" applyFont="1" applyFill="1" applyAlignment="1">
      <alignment vertical="center"/>
    </xf>
    <xf numFmtId="0" fontId="11" fillId="5" borderId="2" xfId="0" applyFont="1" applyFill="1" applyBorder="1" applyAlignment="1">
      <alignment horizontal="center" vertical="center" wrapText="1"/>
    </xf>
    <xf numFmtId="9" fontId="20" fillId="5" borderId="2"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8" fillId="0" borderId="1" xfId="0" applyFont="1" applyBorder="1" applyAlignment="1">
      <alignment horizontal="left" vertical="center" wrapText="1"/>
    </xf>
    <xf numFmtId="165" fontId="21" fillId="8"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164" fontId="11" fillId="0" borderId="4" xfId="0" applyNumberFormat="1" applyFont="1" applyBorder="1" applyAlignment="1">
      <alignment horizontal="center" vertical="center"/>
    </xf>
    <xf numFmtId="0" fontId="15" fillId="0" borderId="1" xfId="0" applyFont="1" applyBorder="1" applyAlignment="1">
      <alignment horizontal="center" vertical="center"/>
    </xf>
    <xf numFmtId="0" fontId="15" fillId="9" borderId="0" xfId="0" applyFont="1" applyFill="1" applyAlignment="1">
      <alignment horizontal="left" vertical="center"/>
    </xf>
    <xf numFmtId="165" fontId="15" fillId="9" borderId="0" xfId="0" applyNumberFormat="1" applyFont="1" applyFill="1" applyAlignment="1">
      <alignment horizontal="center" vertical="center"/>
    </xf>
    <xf numFmtId="0" fontId="24" fillId="9" borderId="0" xfId="0" applyFont="1" applyFill="1" applyAlignment="1">
      <alignment vertical="top" wrapText="1"/>
    </xf>
    <xf numFmtId="0" fontId="23" fillId="7" borderId="39" xfId="0" applyFont="1" applyFill="1" applyBorder="1" applyAlignment="1">
      <alignment vertical="center" wrapText="1"/>
    </xf>
    <xf numFmtId="164" fontId="34" fillId="7" borderId="39" xfId="0" applyNumberFormat="1" applyFont="1" applyFill="1" applyBorder="1" applyAlignment="1">
      <alignment horizontal="center" vertical="center" wrapText="1"/>
    </xf>
    <xf numFmtId="0" fontId="15" fillId="9" borderId="0" xfId="0" applyFont="1" applyFill="1" applyAlignment="1">
      <alignment horizontal="left"/>
    </xf>
    <xf numFmtId="0" fontId="51" fillId="9" borderId="1" xfId="0" applyFont="1" applyFill="1" applyBorder="1" applyAlignment="1">
      <alignment horizontal="center" vertical="center"/>
    </xf>
    <xf numFmtId="0" fontId="15" fillId="9" borderId="1" xfId="0" applyFont="1" applyFill="1" applyBorder="1" applyAlignment="1">
      <alignment vertical="center"/>
    </xf>
    <xf numFmtId="0" fontId="4" fillId="0" borderId="0" xfId="0" applyFont="1" applyAlignment="1">
      <alignment horizontal="left"/>
    </xf>
    <xf numFmtId="165" fontId="21" fillId="0" borderId="1" xfId="0" applyNumberFormat="1" applyFont="1" applyBorder="1" applyAlignment="1">
      <alignment horizontal="center" vertical="center"/>
    </xf>
    <xf numFmtId="0" fontId="51" fillId="9" borderId="1" xfId="0" applyFont="1" applyFill="1" applyBorder="1" applyAlignment="1">
      <alignment horizontal="center" vertical="center"/>
    </xf>
    <xf numFmtId="14" fontId="51" fillId="9" borderId="1" xfId="0" applyNumberFormat="1" applyFont="1" applyFill="1" applyBorder="1" applyAlignment="1">
      <alignment horizontal="center" vertical="center"/>
    </xf>
    <xf numFmtId="14" fontId="38" fillId="9" borderId="26" xfId="0" applyNumberFormat="1" applyFont="1" applyFill="1" applyBorder="1"/>
    <xf numFmtId="0" fontId="48" fillId="8" borderId="47" xfId="0" applyFont="1" applyFill="1" applyBorder="1" applyAlignment="1" applyProtection="1">
      <alignment horizontal="center" vertical="center"/>
    </xf>
    <xf numFmtId="0" fontId="55" fillId="4" borderId="45" xfId="0" applyFont="1" applyFill="1" applyBorder="1" applyAlignment="1" applyProtection="1">
      <alignment horizontal="center" vertical="center"/>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9" fontId="31" fillId="4" borderId="61"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55" fillId="8" borderId="13"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justify" vertical="center" wrapText="1"/>
      <protection locked="0"/>
    </xf>
    <xf numFmtId="0" fontId="32" fillId="0" borderId="14" xfId="0" applyNumberFormat="1" applyFont="1" applyBorder="1" applyAlignment="1" applyProtection="1">
      <alignment vertical="center" wrapText="1"/>
      <protection locked="0"/>
    </xf>
    <xf numFmtId="9" fontId="32" fillId="0" borderId="14" xfId="1" applyFont="1" applyFill="1" applyBorder="1" applyAlignment="1" applyProtection="1">
      <alignment horizontal="center" vertical="center" wrapText="1"/>
      <protection locked="0"/>
    </xf>
    <xf numFmtId="9" fontId="32" fillId="0" borderId="14" xfId="1" applyFont="1" applyBorder="1" applyAlignment="1" applyProtection="1">
      <alignment horizontal="center" vertical="center" wrapText="1"/>
      <protection locked="0"/>
    </xf>
    <xf numFmtId="9" fontId="32" fillId="0" borderId="14" xfId="0" applyNumberFormat="1" applyFont="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9" fontId="33" fillId="0" borderId="14" xfId="1" applyFont="1" applyFill="1" applyBorder="1" applyAlignment="1" applyProtection="1">
      <alignment horizontal="center" vertical="center" wrapText="1"/>
    </xf>
    <xf numFmtId="9" fontId="32" fillId="0" borderId="14" xfId="1" applyNumberFormat="1" applyFont="1" applyBorder="1" applyAlignment="1" applyProtection="1">
      <alignment horizontal="center" vertical="center" wrapText="1"/>
    </xf>
    <xf numFmtId="0" fontId="32" fillId="0" borderId="14"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59"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0" fontId="32" fillId="0" borderId="10" xfId="0" applyFont="1" applyBorder="1" applyAlignment="1" applyProtection="1">
      <alignment horizontal="center" vertical="center" wrapText="1"/>
      <protection locked="0"/>
    </xf>
    <xf numFmtId="0" fontId="55" fillId="8" borderId="1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0" borderId="9" xfId="0" applyFont="1" applyBorder="1" applyAlignment="1" applyProtection="1">
      <alignment horizontal="center" vertical="center" wrapText="1"/>
      <protection locked="0"/>
    </xf>
    <xf numFmtId="9" fontId="32" fillId="0" borderId="9"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0" fontId="55" fillId="8" borderId="8"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9" xfId="0" applyFont="1" applyBorder="1" applyAlignment="1" applyProtection="1">
      <alignment horizontal="justify" vertical="center" wrapText="1"/>
      <protection locked="0"/>
    </xf>
    <xf numFmtId="0" fontId="32" fillId="0" borderId="1" xfId="0" applyFont="1" applyBorder="1" applyAlignment="1" applyProtection="1">
      <alignment horizontal="justify" vertical="center" wrapText="1"/>
      <protection locked="0"/>
    </xf>
    <xf numFmtId="14" fontId="32" fillId="0" borderId="9" xfId="0" applyNumberFormat="1"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9" fontId="32" fillId="0" borderId="1"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14" fontId="56" fillId="0" borderId="26" xfId="0" applyNumberFormat="1" applyFont="1" applyBorder="1" applyAlignment="1" applyProtection="1">
      <alignment horizontal="center"/>
      <protection locked="0"/>
    </xf>
    <xf numFmtId="0" fontId="56" fillId="0" borderId="26" xfId="0" applyFont="1" applyBorder="1" applyAlignment="1" applyProtection="1">
      <alignment horizontal="center"/>
      <protection locked="0"/>
    </xf>
    <xf numFmtId="0" fontId="56"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48" fillId="8" borderId="47" xfId="0" applyFont="1" applyFill="1" applyBorder="1" applyAlignment="1" applyProtection="1">
      <alignment horizontal="center" vertical="center" wrapText="1"/>
    </xf>
    <xf numFmtId="9" fontId="33" fillId="0" borderId="9" xfId="1"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0" xfId="0" applyFont="1" applyFill="1" applyBorder="1" applyAlignment="1" applyProtection="1">
      <alignment horizontal="left" vertical="center" wrapText="1"/>
      <protection locked="0"/>
    </xf>
    <xf numFmtId="9" fontId="32" fillId="0" borderId="9" xfId="1" applyNumberFormat="1" applyFont="1" applyBorder="1" applyAlignment="1" applyProtection="1">
      <alignment horizontal="center" vertical="center" wrapText="1"/>
    </xf>
    <xf numFmtId="166" fontId="32" fillId="0" borderId="9" xfId="1" applyNumberFormat="1" applyFont="1" applyBorder="1" applyAlignment="1" applyProtection="1">
      <alignment horizontal="center" vertical="center" wrapText="1"/>
      <protection locked="0"/>
    </xf>
    <xf numFmtId="166" fontId="32" fillId="0" borderId="1" xfId="1" applyNumberFormat="1" applyFont="1" applyBorder="1" applyAlignment="1" applyProtection="1">
      <alignment horizontal="center" vertical="center" wrapText="1"/>
      <protection locked="0"/>
    </xf>
    <xf numFmtId="9" fontId="32" fillId="0" borderId="9" xfId="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2" fontId="48" fillId="8" borderId="47"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55" fillId="8" borderId="47" xfId="0" applyFont="1" applyFill="1" applyBorder="1" applyAlignment="1" applyProtection="1">
      <alignment horizontal="center" vertical="center"/>
    </xf>
    <xf numFmtId="0" fontId="48" fillId="8" borderId="57" xfId="0" applyFont="1" applyFill="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9" xfId="0" applyFont="1" applyFill="1" applyBorder="1" applyAlignment="1" applyProtection="1">
      <alignment horizontal="center" vertical="center" wrapText="1"/>
    </xf>
    <xf numFmtId="0" fontId="48" fillId="8" borderId="50"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Alignment="1">
      <alignment horizontal="left"/>
    </xf>
    <xf numFmtId="0" fontId="37" fillId="12" borderId="17" xfId="0" applyFont="1" applyFill="1" applyBorder="1" applyAlignment="1">
      <alignment horizontal="center" vertical="center" wrapText="1"/>
    </xf>
    <xf numFmtId="0" fontId="37" fillId="12" borderId="18" xfId="0" applyFont="1" applyFill="1" applyBorder="1" applyAlignment="1">
      <alignment horizontal="center" vertical="center" wrapText="1"/>
    </xf>
    <xf numFmtId="0" fontId="37" fillId="12" borderId="19" xfId="0" applyFont="1" applyFill="1" applyBorder="1" applyAlignment="1">
      <alignment horizontal="center" vertical="center" wrapText="1"/>
    </xf>
    <xf numFmtId="0" fontId="26" fillId="13" borderId="17" xfId="0" applyFont="1" applyFill="1" applyBorder="1" applyAlignment="1">
      <alignment horizontal="center" vertical="top" wrapText="1"/>
    </xf>
    <xf numFmtId="0" fontId="26" fillId="13" borderId="18" xfId="0" applyFont="1" applyFill="1" applyBorder="1" applyAlignment="1">
      <alignment horizontal="center" vertical="top" wrapText="1"/>
    </xf>
    <xf numFmtId="0" fontId="26" fillId="13" borderId="19" xfId="0" applyFont="1" applyFill="1" applyBorder="1" applyAlignment="1">
      <alignment horizontal="center" vertical="top" wrapText="1"/>
    </xf>
    <xf numFmtId="0" fontId="15" fillId="0" borderId="44" xfId="0" applyFont="1" applyBorder="1" applyAlignment="1">
      <alignment horizontal="left" vertical="center" wrapText="1"/>
    </xf>
    <xf numFmtId="0" fontId="15" fillId="0" borderId="41" xfId="0" applyFont="1" applyBorder="1" applyAlignment="1">
      <alignment horizontal="left" vertical="center" wrapText="1"/>
    </xf>
    <xf numFmtId="0" fontId="15" fillId="0" borderId="41" xfId="0" applyFont="1" applyBorder="1" applyAlignment="1">
      <alignment horizontal="left" vertical="center"/>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51" fillId="9"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50" fillId="9" borderId="1" xfId="0"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164" fontId="11" fillId="0" borderId="1" xfId="0" applyNumberFormat="1" applyFont="1" applyBorder="1" applyAlignment="1">
      <alignment horizontal="center" vertical="center"/>
    </xf>
    <xf numFmtId="0" fontId="15" fillId="0" borderId="1" xfId="0" applyFont="1" applyBorder="1" applyAlignment="1">
      <alignment horizontal="center"/>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xr:uid="{00000000-0005-0000-0000-000009000000}"/>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365125</xdr:colOff>
      <xdr:row>0</xdr:row>
      <xdr:rowOff>174625</xdr:rowOff>
    </xdr:from>
    <xdr:to>
      <xdr:col>2</xdr:col>
      <xdr:colOff>383507</xdr:colOff>
      <xdr:row>6</xdr:row>
      <xdr:rowOff>37666</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08"/>
        <a:stretch/>
      </xdr:blipFill>
      <xdr:spPr>
        <a:xfrm>
          <a:off x="587375" y="174625"/>
          <a:ext cx="2574257" cy="1212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619126</xdr:colOff>
      <xdr:row>0</xdr:row>
      <xdr:rowOff>23812</xdr:rowOff>
    </xdr:from>
    <xdr:to>
      <xdr:col>2</xdr:col>
      <xdr:colOff>1683148</xdr:colOff>
      <xdr:row>3</xdr:row>
      <xdr:rowOff>-1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08"/>
        <a:stretch/>
      </xdr:blipFill>
      <xdr:spPr>
        <a:xfrm>
          <a:off x="904876" y="23812"/>
          <a:ext cx="1921272"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211667</xdr:colOff>
      <xdr:row>0</xdr:row>
      <xdr:rowOff>116417</xdr:rowOff>
    </xdr:from>
    <xdr:to>
      <xdr:col>2</xdr:col>
      <xdr:colOff>1407584</xdr:colOff>
      <xdr:row>2</xdr:row>
      <xdr:rowOff>150499</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08"/>
        <a:stretch/>
      </xdr:blipFill>
      <xdr:spPr>
        <a:xfrm>
          <a:off x="635000" y="116417"/>
          <a:ext cx="1195917" cy="563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217714</xdr:colOff>
      <xdr:row>0</xdr:row>
      <xdr:rowOff>31751</xdr:rowOff>
    </xdr:from>
    <xdr:to>
      <xdr:col>2</xdr:col>
      <xdr:colOff>1545167</xdr:colOff>
      <xdr:row>2</xdr:row>
      <xdr:rowOff>194062</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08"/>
        <a:stretch/>
      </xdr:blipFill>
      <xdr:spPr>
        <a:xfrm>
          <a:off x="884464" y="31751"/>
          <a:ext cx="1327453" cy="6279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7" t="s">
        <v>0</v>
      </c>
      <c r="C2" s="217"/>
      <c r="D2" s="217"/>
      <c r="E2" s="217"/>
      <c r="F2" s="217"/>
      <c r="G2" s="217"/>
      <c r="H2" s="217"/>
      <c r="I2" s="217"/>
    </row>
    <row r="3" spans="1:9" x14ac:dyDescent="0.25">
      <c r="B3" s="233" t="s">
        <v>1</v>
      </c>
      <c r="C3" s="233"/>
      <c r="D3" s="233"/>
      <c r="E3" s="233"/>
      <c r="F3" s="233"/>
      <c r="G3" s="233"/>
      <c r="H3" s="233"/>
      <c r="I3" s="233"/>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7" t="s">
        <v>11</v>
      </c>
      <c r="D9" s="5" t="s">
        <v>12</v>
      </c>
      <c r="E9" s="20"/>
      <c r="F9" s="7"/>
      <c r="I9" s="8"/>
    </row>
    <row r="10" spans="1:9" x14ac:dyDescent="0.25">
      <c r="C10" s="227"/>
      <c r="D10" s="5" t="s">
        <v>13</v>
      </c>
      <c r="E10" s="20"/>
    </row>
    <row r="12" spans="1:9" x14ac:dyDescent="0.25">
      <c r="A12" s="228" t="s">
        <v>14</v>
      </c>
      <c r="B12" s="229"/>
      <c r="C12" s="229"/>
      <c r="D12" s="229"/>
      <c r="E12" s="229"/>
      <c r="F12" s="229"/>
      <c r="G12" s="229"/>
      <c r="H12" s="229"/>
      <c r="I12" s="230"/>
    </row>
    <row r="13" spans="1:9" x14ac:dyDescent="0.25">
      <c r="A13" s="228" t="s">
        <v>15</v>
      </c>
      <c r="B13" s="229"/>
      <c r="C13" s="229"/>
      <c r="D13" s="229"/>
      <c r="E13" s="229"/>
      <c r="F13" s="229"/>
      <c r="G13" s="229"/>
      <c r="H13" s="229"/>
      <c r="I13" s="230"/>
    </row>
    <row r="14" spans="1:9" x14ac:dyDescent="0.25">
      <c r="A14" s="234"/>
      <c r="B14" s="235"/>
      <c r="C14" s="235"/>
      <c r="D14" s="235"/>
      <c r="E14" s="235"/>
      <c r="F14" s="235"/>
      <c r="G14" s="236"/>
      <c r="H14" s="225" t="s">
        <v>16</v>
      </c>
      <c r="I14" s="226"/>
    </row>
    <row r="15" spans="1:9" ht="28.5" x14ac:dyDescent="0.25">
      <c r="A15" s="142" t="s">
        <v>17</v>
      </c>
      <c r="B15" s="22" t="s">
        <v>18</v>
      </c>
      <c r="C15" s="35" t="s">
        <v>19</v>
      </c>
      <c r="D15" s="22" t="s">
        <v>20</v>
      </c>
      <c r="E15" s="142" t="s">
        <v>21</v>
      </c>
      <c r="F15" s="142" t="s">
        <v>22</v>
      </c>
      <c r="G15" s="49" t="s">
        <v>23</v>
      </c>
      <c r="H15" s="142" t="s">
        <v>24</v>
      </c>
      <c r="I15" s="142" t="s">
        <v>25</v>
      </c>
    </row>
    <row r="16" spans="1:9" ht="30" x14ac:dyDescent="0.25">
      <c r="A16" s="231" t="s">
        <v>26</v>
      </c>
      <c r="B16" s="232">
        <v>0.3</v>
      </c>
      <c r="C16" s="224" t="s">
        <v>27</v>
      </c>
      <c r="D16" s="10" t="s">
        <v>28</v>
      </c>
      <c r="E16" s="218">
        <v>4</v>
      </c>
      <c r="F16" s="218" t="s">
        <v>29</v>
      </c>
      <c r="G16" s="224" t="s">
        <v>30</v>
      </c>
      <c r="H16" s="218"/>
      <c r="I16" s="240"/>
    </row>
    <row r="17" spans="1:9" ht="56.25" customHeight="1" x14ac:dyDescent="0.25">
      <c r="A17" s="231"/>
      <c r="B17" s="231"/>
      <c r="C17" s="224"/>
      <c r="D17" s="11" t="s">
        <v>31</v>
      </c>
      <c r="E17" s="219"/>
      <c r="F17" s="219"/>
      <c r="G17" s="224"/>
      <c r="H17" s="219"/>
      <c r="I17" s="240"/>
    </row>
    <row r="18" spans="1:9" ht="25.5" customHeight="1" x14ac:dyDescent="0.25">
      <c r="A18" s="231"/>
      <c r="B18" s="231"/>
      <c r="C18" s="224"/>
      <c r="D18" s="11" t="s">
        <v>32</v>
      </c>
      <c r="E18" s="219"/>
      <c r="F18" s="219"/>
      <c r="G18" s="224"/>
      <c r="H18" s="219"/>
      <c r="I18" s="240"/>
    </row>
    <row r="19" spans="1:9" ht="49.5" customHeight="1" x14ac:dyDescent="0.25">
      <c r="A19" s="231"/>
      <c r="B19" s="231"/>
      <c r="C19" s="224"/>
      <c r="D19" s="11" t="s">
        <v>33</v>
      </c>
      <c r="E19" s="220"/>
      <c r="F19" s="220"/>
      <c r="G19" s="224"/>
      <c r="H19" s="220"/>
      <c r="I19" s="240"/>
    </row>
    <row r="20" spans="1:9" ht="82.5" customHeight="1" x14ac:dyDescent="0.25">
      <c r="A20" s="237" t="s">
        <v>34</v>
      </c>
      <c r="B20" s="221">
        <v>0.3</v>
      </c>
      <c r="C20" s="218" t="s">
        <v>35</v>
      </c>
      <c r="D20" s="11" t="s">
        <v>36</v>
      </c>
      <c r="E20" s="218">
        <v>20</v>
      </c>
      <c r="F20" s="218" t="s">
        <v>37</v>
      </c>
      <c r="G20" s="141" t="s">
        <v>38</v>
      </c>
      <c r="H20" s="218"/>
      <c r="I20" s="241"/>
    </row>
    <row r="21" spans="1:9" ht="68.25" customHeight="1" x14ac:dyDescent="0.25">
      <c r="A21" s="238"/>
      <c r="B21" s="222"/>
      <c r="C21" s="219"/>
      <c r="D21" s="11" t="s">
        <v>39</v>
      </c>
      <c r="E21" s="219"/>
      <c r="F21" s="219"/>
      <c r="G21" s="141" t="s">
        <v>40</v>
      </c>
      <c r="H21" s="219"/>
      <c r="I21" s="242"/>
    </row>
    <row r="22" spans="1:9" ht="66" customHeight="1" x14ac:dyDescent="0.25">
      <c r="A22" s="239"/>
      <c r="B22" s="223"/>
      <c r="C22" s="220"/>
      <c r="D22" s="11" t="s">
        <v>41</v>
      </c>
      <c r="E22" s="220"/>
      <c r="F22" s="220"/>
      <c r="G22" s="141" t="s">
        <v>42</v>
      </c>
      <c r="H22" s="220"/>
      <c r="I22" s="243"/>
    </row>
    <row r="23" spans="1:9" ht="97.5" customHeight="1" x14ac:dyDescent="0.25">
      <c r="A23" s="237" t="s">
        <v>43</v>
      </c>
      <c r="B23" s="221">
        <v>0.4</v>
      </c>
      <c r="C23" s="218" t="s">
        <v>44</v>
      </c>
      <c r="D23" s="11" t="s">
        <v>45</v>
      </c>
      <c r="E23" s="218">
        <v>15</v>
      </c>
      <c r="F23" s="218" t="s">
        <v>29</v>
      </c>
      <c r="G23" s="218" t="s">
        <v>42</v>
      </c>
      <c r="H23" s="218"/>
      <c r="I23" s="241"/>
    </row>
    <row r="24" spans="1:9" ht="55.5" customHeight="1" x14ac:dyDescent="0.25">
      <c r="A24" s="238"/>
      <c r="B24" s="222"/>
      <c r="C24" s="219"/>
      <c r="D24" s="11" t="s">
        <v>46</v>
      </c>
      <c r="E24" s="219"/>
      <c r="F24" s="219"/>
      <c r="G24" s="219"/>
      <c r="H24" s="219"/>
      <c r="I24" s="242"/>
    </row>
    <row r="25" spans="1:9" ht="55.5" customHeight="1" x14ac:dyDescent="0.25">
      <c r="A25" s="239"/>
      <c r="B25" s="223"/>
      <c r="C25" s="220"/>
      <c r="D25" s="11" t="s">
        <v>47</v>
      </c>
      <c r="E25" s="220"/>
      <c r="F25" s="220"/>
      <c r="G25" s="220"/>
      <c r="H25" s="220"/>
      <c r="I25" s="243"/>
    </row>
    <row r="26" spans="1:9" x14ac:dyDescent="0.25">
      <c r="A26" s="142" t="s">
        <v>48</v>
      </c>
      <c r="B26" s="12">
        <f>SUM(B16:B25)</f>
        <v>1</v>
      </c>
      <c r="C26" s="5"/>
      <c r="D26" s="5"/>
      <c r="E26" s="5"/>
      <c r="F26" s="11"/>
      <c r="G26" s="5"/>
      <c r="H26" s="5"/>
      <c r="I26" s="5"/>
    </row>
    <row r="27" spans="1:9" ht="4.5" customHeight="1" thickBot="1" x14ac:dyDescent="0.3">
      <c r="A27" s="13"/>
    </row>
    <row r="28" spans="1:9" ht="27" customHeight="1" x14ac:dyDescent="0.25">
      <c r="A28" s="13"/>
      <c r="C28" s="246"/>
      <c r="D28" s="247"/>
      <c r="E28" s="147"/>
      <c r="F28" s="249"/>
      <c r="G28" s="250"/>
      <c r="H28" s="24"/>
    </row>
    <row r="29" spans="1:9" ht="15.75" thickBot="1" x14ac:dyDescent="0.3">
      <c r="A29" s="13"/>
      <c r="C29" s="244" t="s">
        <v>49</v>
      </c>
      <c r="D29" s="245"/>
      <c r="E29" s="146"/>
      <c r="F29" s="245" t="s">
        <v>50</v>
      </c>
      <c r="G29" s="248"/>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I35"/>
  <sheetViews>
    <sheetView showGridLines="0" view="pageBreakPreview" zoomScale="90" zoomScaleSheetLayoutView="90" workbookViewId="0">
      <selection activeCell="D13" sqref="D13"/>
    </sheetView>
  </sheetViews>
  <sheetFormatPr baseColWidth="10" defaultColWidth="11.42578125" defaultRowHeight="18" x14ac:dyDescent="0.25"/>
  <cols>
    <col min="1" max="1" width="5.28515625" style="76" customWidth="1"/>
    <col min="2" max="2" width="4.7109375" style="76" customWidth="1"/>
    <col min="3" max="3" width="57.28515625" style="76" customWidth="1"/>
    <col min="4" max="4" width="59.28515625" style="76" customWidth="1"/>
    <col min="5" max="5" width="37.42578125" style="76" customWidth="1"/>
    <col min="6" max="6" width="40.85546875" style="76" customWidth="1"/>
    <col min="7" max="7" width="37.85546875" style="76" customWidth="1"/>
    <col min="8" max="8" width="7" style="76" customWidth="1"/>
    <col min="9" max="9" width="8.28515625" style="76" customWidth="1"/>
    <col min="10" max="10" width="24.7109375" style="76" bestFit="1" customWidth="1"/>
    <col min="11" max="16384" width="11.42578125" style="76"/>
  </cols>
  <sheetData>
    <row r="3" spans="1:9" ht="18.75" thickBot="1" x14ac:dyDescent="0.3">
      <c r="A3" s="94"/>
      <c r="B3" s="94"/>
      <c r="C3" s="94"/>
      <c r="D3" s="94"/>
      <c r="E3" s="94"/>
      <c r="F3" s="94"/>
      <c r="G3" s="94"/>
      <c r="H3" s="94"/>
      <c r="I3" s="94"/>
    </row>
    <row r="4" spans="1:9" ht="36.75" customHeight="1" thickBot="1" x14ac:dyDescent="0.3">
      <c r="A4" s="94"/>
      <c r="B4" s="464" t="s">
        <v>188</v>
      </c>
      <c r="C4" s="465"/>
      <c r="D4" s="465"/>
      <c r="E4" s="465"/>
      <c r="F4" s="465"/>
      <c r="G4" s="465"/>
      <c r="H4" s="466"/>
      <c r="I4" s="94"/>
    </row>
    <row r="5" spans="1:9" x14ac:dyDescent="0.25">
      <c r="A5" s="94"/>
      <c r="B5" s="77"/>
      <c r="C5" s="78" t="s">
        <v>189</v>
      </c>
      <c r="D5" s="467"/>
      <c r="E5" s="467"/>
      <c r="F5" s="467"/>
      <c r="G5" s="467"/>
      <c r="H5" s="79"/>
      <c r="I5" s="94"/>
    </row>
    <row r="6" spans="1:9" x14ac:dyDescent="0.25">
      <c r="A6" s="94"/>
      <c r="B6" s="77"/>
      <c r="C6" s="78" t="s">
        <v>190</v>
      </c>
      <c r="D6" s="468"/>
      <c r="E6" s="468"/>
      <c r="F6" s="468"/>
      <c r="G6" s="468"/>
      <c r="H6" s="79"/>
      <c r="I6" s="94"/>
    </row>
    <row r="7" spans="1:9" x14ac:dyDescent="0.25">
      <c r="A7" s="94"/>
      <c r="B7" s="77"/>
      <c r="C7" s="78" t="s">
        <v>191</v>
      </c>
      <c r="D7" s="469"/>
      <c r="E7" s="468"/>
      <c r="F7" s="468"/>
      <c r="G7" s="468"/>
      <c r="H7" s="79"/>
      <c r="I7" s="94"/>
    </row>
    <row r="8" spans="1:9" ht="18.75" thickBot="1" x14ac:dyDescent="0.3">
      <c r="A8" s="94"/>
      <c r="B8" s="77"/>
      <c r="C8" s="78"/>
      <c r="D8" s="155"/>
      <c r="E8" s="155"/>
      <c r="F8" s="155"/>
      <c r="G8" s="155"/>
      <c r="H8" s="79"/>
      <c r="I8" s="94"/>
    </row>
    <row r="9" spans="1:9" ht="36" customHeight="1" thickBot="1" x14ac:dyDescent="0.3">
      <c r="A9" s="94"/>
      <c r="B9" s="454" t="s">
        <v>192</v>
      </c>
      <c r="C9" s="455"/>
      <c r="D9" s="455"/>
      <c r="E9" s="455"/>
      <c r="F9" s="455"/>
      <c r="G9" s="455"/>
      <c r="H9" s="456"/>
      <c r="I9" s="94"/>
    </row>
    <row r="10" spans="1:9" x14ac:dyDescent="0.25">
      <c r="A10" s="94"/>
      <c r="B10" s="77"/>
      <c r="C10" s="80"/>
      <c r="D10" s="80"/>
      <c r="E10" s="80"/>
      <c r="F10" s="80"/>
      <c r="G10" s="80"/>
      <c r="H10" s="79"/>
      <c r="I10" s="94"/>
    </row>
    <row r="11" spans="1:9" x14ac:dyDescent="0.25">
      <c r="A11" s="94"/>
      <c r="B11" s="77"/>
      <c r="C11" s="470" t="s">
        <v>193</v>
      </c>
      <c r="D11" s="84"/>
      <c r="E11" s="84"/>
      <c r="F11" s="452"/>
      <c r="G11" s="452"/>
      <c r="H11" s="453"/>
      <c r="I11" s="94"/>
    </row>
    <row r="12" spans="1:9" x14ac:dyDescent="0.25">
      <c r="A12" s="94"/>
      <c r="B12" s="77"/>
      <c r="C12" s="470"/>
      <c r="D12" s="81">
        <f>'ANEXO 1'!P21</f>
        <v>0</v>
      </c>
      <c r="E12" s="457">
        <f>(D12*D13)/100%</f>
        <v>0</v>
      </c>
      <c r="F12" s="452"/>
      <c r="G12" s="452"/>
      <c r="H12" s="453"/>
      <c r="I12" s="94"/>
    </row>
    <row r="13" spans="1:9" ht="40.5" customHeight="1" x14ac:dyDescent="0.25">
      <c r="A13" s="94"/>
      <c r="B13" s="77"/>
      <c r="C13" s="82" t="s">
        <v>194</v>
      </c>
      <c r="D13" s="83">
        <v>0</v>
      </c>
      <c r="E13" s="457"/>
      <c r="F13" s="452"/>
      <c r="G13" s="452"/>
      <c r="H13" s="453"/>
      <c r="I13" s="94"/>
    </row>
    <row r="14" spans="1:9" x14ac:dyDescent="0.25">
      <c r="A14" s="94"/>
      <c r="B14" s="77"/>
      <c r="C14" s="84" t="s">
        <v>195</v>
      </c>
      <c r="D14" s="85">
        <f>'ANEXO 2'!H31</f>
        <v>0</v>
      </c>
      <c r="E14" s="457">
        <f>(D14*D15)/5</f>
        <v>0</v>
      </c>
      <c r="F14" s="452"/>
      <c r="G14" s="452"/>
      <c r="H14" s="453"/>
      <c r="I14" s="94"/>
    </row>
    <row r="15" spans="1:9" x14ac:dyDescent="0.25">
      <c r="A15" s="94"/>
      <c r="B15" s="77"/>
      <c r="C15" s="84" t="s">
        <v>196</v>
      </c>
      <c r="D15" s="83">
        <v>0</v>
      </c>
      <c r="E15" s="457"/>
      <c r="F15" s="452"/>
      <c r="G15" s="452"/>
      <c r="H15" s="453"/>
      <c r="I15" s="94"/>
    </row>
    <row r="16" spans="1:9" x14ac:dyDescent="0.25">
      <c r="A16" s="94"/>
      <c r="B16" s="77"/>
      <c r="C16" s="84"/>
      <c r="D16" s="83"/>
      <c r="E16" s="86"/>
      <c r="F16" s="452"/>
      <c r="G16" s="452"/>
      <c r="H16" s="453"/>
      <c r="I16" s="94"/>
    </row>
    <row r="17" spans="1:9" x14ac:dyDescent="0.25">
      <c r="A17" s="94"/>
      <c r="B17" s="77"/>
      <c r="C17" s="84" t="s">
        <v>197</v>
      </c>
      <c r="D17" s="83"/>
      <c r="E17" s="81">
        <f>SUM(E12:E15)</f>
        <v>0</v>
      </c>
      <c r="F17" s="452"/>
      <c r="G17" s="452"/>
      <c r="H17" s="453"/>
      <c r="I17" s="94"/>
    </row>
    <row r="18" spans="1:9" x14ac:dyDescent="0.25">
      <c r="A18" s="94"/>
      <c r="B18" s="77"/>
      <c r="C18" s="80"/>
      <c r="D18" s="80"/>
      <c r="E18" s="80"/>
      <c r="F18" s="80"/>
      <c r="G18" s="452"/>
      <c r="H18" s="453"/>
      <c r="I18" s="94"/>
    </row>
    <row r="19" spans="1:9" x14ac:dyDescent="0.25">
      <c r="A19" s="94"/>
      <c r="B19" s="77"/>
      <c r="C19" s="460" t="s">
        <v>198</v>
      </c>
      <c r="D19" s="462">
        <v>0</v>
      </c>
      <c r="E19" s="458">
        <f>'ANEXO 1'!P22</f>
        <v>0</v>
      </c>
      <c r="F19" s="80"/>
      <c r="G19" s="452"/>
      <c r="H19" s="453"/>
      <c r="I19" s="94"/>
    </row>
    <row r="20" spans="1:9" x14ac:dyDescent="0.25">
      <c r="A20" s="94"/>
      <c r="B20" s="77"/>
      <c r="C20" s="461"/>
      <c r="D20" s="463"/>
      <c r="E20" s="459"/>
      <c r="F20" s="80"/>
      <c r="G20" s="66"/>
      <c r="H20" s="88"/>
      <c r="I20" s="94"/>
    </row>
    <row r="21" spans="1:9" ht="18.75" thickBot="1" x14ac:dyDescent="0.3">
      <c r="A21" s="94"/>
      <c r="B21" s="77"/>
      <c r="C21" s="80"/>
      <c r="D21" s="80"/>
      <c r="E21" s="80"/>
      <c r="F21" s="80"/>
      <c r="G21" s="66"/>
      <c r="H21" s="88"/>
      <c r="I21" s="94"/>
    </row>
    <row r="22" spans="1:9" ht="18.75" thickBot="1" x14ac:dyDescent="0.3">
      <c r="A22" s="94"/>
      <c r="B22" s="77"/>
      <c r="C22" s="80"/>
      <c r="D22" s="156" t="s">
        <v>199</v>
      </c>
      <c r="E22" s="89">
        <f>E17+E19</f>
        <v>0</v>
      </c>
      <c r="F22" s="80"/>
      <c r="G22" s="66"/>
      <c r="H22" s="88"/>
      <c r="I22" s="94"/>
    </row>
    <row r="23" spans="1:9" x14ac:dyDescent="0.25">
      <c r="A23" s="94"/>
      <c r="B23" s="77"/>
      <c r="C23" s="80"/>
      <c r="D23" s="80"/>
      <c r="E23" s="80"/>
      <c r="F23" s="80"/>
      <c r="G23" s="80"/>
      <c r="H23" s="79"/>
      <c r="I23" s="94"/>
    </row>
    <row r="24" spans="1:9" x14ac:dyDescent="0.25">
      <c r="A24" s="94"/>
      <c r="B24" s="77"/>
      <c r="C24" s="80"/>
      <c r="D24" s="80"/>
      <c r="E24" s="80"/>
      <c r="F24" s="80"/>
      <c r="G24" s="80"/>
      <c r="H24" s="79"/>
      <c r="I24" s="94"/>
    </row>
    <row r="25" spans="1:9" x14ac:dyDescent="0.25">
      <c r="A25" s="94"/>
      <c r="B25" s="77"/>
      <c r="C25" s="80"/>
      <c r="D25" s="80"/>
      <c r="E25" s="80"/>
      <c r="F25" s="80"/>
      <c r="G25" s="80"/>
      <c r="H25" s="79"/>
      <c r="I25" s="94"/>
    </row>
    <row r="26" spans="1:9" x14ac:dyDescent="0.25">
      <c r="A26" s="94"/>
      <c r="B26" s="77"/>
      <c r="C26" s="80"/>
      <c r="D26" s="80"/>
      <c r="E26" s="80"/>
      <c r="F26" s="80"/>
      <c r="G26" s="80"/>
      <c r="H26" s="79"/>
      <c r="I26" s="94"/>
    </row>
    <row r="27" spans="1:9" x14ac:dyDescent="0.25">
      <c r="A27" s="94"/>
      <c r="B27" s="77"/>
      <c r="C27" s="90"/>
      <c r="D27" s="91"/>
      <c r="E27" s="80"/>
      <c r="F27" s="90"/>
      <c r="G27" s="91"/>
      <c r="H27" s="79"/>
      <c r="I27" s="94"/>
    </row>
    <row r="28" spans="1:9" x14ac:dyDescent="0.25">
      <c r="A28" s="94"/>
      <c r="B28" s="77"/>
      <c r="C28" s="451" t="s">
        <v>220</v>
      </c>
      <c r="D28" s="451"/>
      <c r="E28" s="80"/>
      <c r="F28" s="451" t="s">
        <v>200</v>
      </c>
      <c r="G28" s="451"/>
      <c r="H28" s="88"/>
      <c r="I28" s="94"/>
    </row>
    <row r="29" spans="1:9" x14ac:dyDescent="0.25">
      <c r="A29" s="94"/>
      <c r="B29" s="77"/>
      <c r="C29" s="80"/>
      <c r="D29" s="80"/>
      <c r="E29" s="80"/>
      <c r="F29" s="80"/>
      <c r="G29" s="80"/>
      <c r="H29" s="79"/>
      <c r="I29" s="94"/>
    </row>
    <row r="30" spans="1:9" x14ac:dyDescent="0.25">
      <c r="A30" s="94"/>
      <c r="B30" s="77"/>
      <c r="C30" s="80"/>
      <c r="D30" s="80"/>
      <c r="E30" s="80"/>
      <c r="F30" s="80"/>
      <c r="G30" s="80"/>
      <c r="H30" s="79"/>
      <c r="I30" s="94"/>
    </row>
    <row r="31" spans="1:9" x14ac:dyDescent="0.25">
      <c r="A31" s="94"/>
      <c r="B31" s="77"/>
      <c r="C31" s="80"/>
      <c r="D31" s="80"/>
      <c r="E31" s="80"/>
      <c r="F31" s="80"/>
      <c r="G31" s="80"/>
      <c r="H31" s="79"/>
      <c r="I31" s="94"/>
    </row>
    <row r="32" spans="1:9" x14ac:dyDescent="0.25">
      <c r="A32" s="94"/>
      <c r="B32" s="77"/>
      <c r="C32" s="80"/>
      <c r="D32" s="138" t="s">
        <v>201</v>
      </c>
      <c r="E32" s="196">
        <v>44278</v>
      </c>
      <c r="F32" s="80"/>
      <c r="G32" s="80"/>
      <c r="H32" s="79"/>
      <c r="I32" s="94"/>
    </row>
    <row r="33" spans="1:9" x14ac:dyDescent="0.25">
      <c r="A33" s="94"/>
      <c r="B33" s="77"/>
      <c r="C33" s="80"/>
      <c r="D33" s="138" t="s">
        <v>202</v>
      </c>
      <c r="E33" s="137">
        <v>2020</v>
      </c>
      <c r="F33" s="80"/>
      <c r="G33" s="80"/>
      <c r="H33" s="79"/>
      <c r="I33" s="94"/>
    </row>
    <row r="34" spans="1:9" ht="18.75" thickBot="1" x14ac:dyDescent="0.3">
      <c r="A34" s="94"/>
      <c r="B34" s="87"/>
      <c r="C34" s="92"/>
      <c r="D34" s="92"/>
      <c r="E34" s="92"/>
      <c r="F34" s="92"/>
      <c r="G34" s="92"/>
      <c r="H34" s="93"/>
      <c r="I34" s="94"/>
    </row>
    <row r="35" spans="1:9" x14ac:dyDescent="0.25">
      <c r="A35" s="94"/>
      <c r="B35" s="94"/>
      <c r="C35" s="94"/>
      <c r="D35" s="94"/>
      <c r="E35" s="94"/>
      <c r="F35" s="94"/>
      <c r="G35" s="94"/>
      <c r="H35" s="94"/>
      <c r="I35" s="94"/>
    </row>
  </sheetData>
  <mergeCells count="15">
    <mergeCell ref="B4:H4"/>
    <mergeCell ref="D5:G5"/>
    <mergeCell ref="D6:G6"/>
    <mergeCell ref="D7:G7"/>
    <mergeCell ref="C11:C12"/>
    <mergeCell ref="E12:E13"/>
    <mergeCell ref="C28:D28"/>
    <mergeCell ref="G18:H19"/>
    <mergeCell ref="B9:H9"/>
    <mergeCell ref="F11:H17"/>
    <mergeCell ref="E14:E15"/>
    <mergeCell ref="E19:E20"/>
    <mergeCell ref="C19:C20"/>
    <mergeCell ref="D19:D20"/>
    <mergeCell ref="F28:G28"/>
  </mergeCells>
  <pageMargins left="0.70866141732283472" right="0.70866141732283472" top="0.74803149606299213" bottom="0.74803149606299213" header="0.31496062992125984" footer="0.31496062992125984"/>
  <pageSetup paperSize="175" scale="34" orientation="landscape" r:id="rId1"/>
  <headerFooter>
    <oddFooter xml:space="preserve">&amp;R&amp;7FO-FGD-PC03-01
V1
</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78" t="s">
        <v>203</v>
      </c>
      <c r="C2" s="38" t="s">
        <v>2</v>
      </c>
      <c r="D2" s="37"/>
      <c r="E2" s="37"/>
    </row>
    <row r="3" spans="2:5" x14ac:dyDescent="0.25">
      <c r="B3" s="478"/>
      <c r="C3" s="39" t="s">
        <v>204</v>
      </c>
    </row>
    <row r="4" spans="2:5" x14ac:dyDescent="0.25">
      <c r="B4" s="478"/>
      <c r="C4" s="39" t="s">
        <v>205</v>
      </c>
    </row>
    <row r="5" spans="2:5" x14ac:dyDescent="0.25">
      <c r="B5" s="478"/>
      <c r="C5" s="39" t="s">
        <v>206</v>
      </c>
    </row>
    <row r="6" spans="2:5" x14ac:dyDescent="0.25">
      <c r="B6" s="478"/>
      <c r="C6" s="476" t="s">
        <v>207</v>
      </c>
    </row>
    <row r="7" spans="2:5" x14ac:dyDescent="0.25">
      <c r="B7" s="478"/>
      <c r="C7" s="477"/>
    </row>
    <row r="8" spans="2:5" ht="135.75" customHeight="1" x14ac:dyDescent="0.25">
      <c r="B8" s="471" t="s">
        <v>14</v>
      </c>
      <c r="C8" s="41" t="s">
        <v>18</v>
      </c>
      <c r="D8" s="44" t="s">
        <v>208</v>
      </c>
    </row>
    <row r="9" spans="2:5" ht="106.5" customHeight="1" x14ac:dyDescent="0.25">
      <c r="B9" s="472"/>
      <c r="C9" s="42" t="s">
        <v>19</v>
      </c>
      <c r="D9" s="45" t="s">
        <v>209</v>
      </c>
    </row>
    <row r="10" spans="2:5" ht="60" x14ac:dyDescent="0.25">
      <c r="B10" s="472"/>
      <c r="C10" s="41" t="s">
        <v>20</v>
      </c>
      <c r="D10" s="45" t="s">
        <v>210</v>
      </c>
    </row>
    <row r="11" spans="2:5" ht="45" x14ac:dyDescent="0.25">
      <c r="B11" s="472"/>
      <c r="C11" s="43" t="s">
        <v>21</v>
      </c>
      <c r="D11" s="46" t="s">
        <v>211</v>
      </c>
    </row>
    <row r="12" spans="2:5" ht="75" x14ac:dyDescent="0.25">
      <c r="B12" s="472"/>
      <c r="C12" s="43" t="s">
        <v>22</v>
      </c>
      <c r="D12" s="46" t="s">
        <v>212</v>
      </c>
    </row>
    <row r="13" spans="2:5" ht="51.75" customHeight="1" x14ac:dyDescent="0.25">
      <c r="B13" s="472"/>
      <c r="C13" s="43" t="s">
        <v>23</v>
      </c>
      <c r="D13" s="47" t="s">
        <v>213</v>
      </c>
    </row>
    <row r="14" spans="2:5" ht="48" customHeight="1" x14ac:dyDescent="0.25">
      <c r="B14" s="472"/>
      <c r="C14" s="41" t="s">
        <v>214</v>
      </c>
    </row>
    <row r="15" spans="2:5" ht="39" customHeight="1" x14ac:dyDescent="0.25">
      <c r="B15" s="473"/>
      <c r="C15" s="41" t="s">
        <v>215</v>
      </c>
    </row>
    <row r="16" spans="2:5" ht="39" customHeight="1" x14ac:dyDescent="0.25">
      <c r="B16" s="474" t="s">
        <v>216</v>
      </c>
      <c r="C16" s="40" t="s">
        <v>122</v>
      </c>
    </row>
    <row r="17" spans="2:3" x14ac:dyDescent="0.25">
      <c r="B17" s="475"/>
      <c r="C17" s="40" t="s">
        <v>217</v>
      </c>
    </row>
    <row r="18" spans="2:3" x14ac:dyDescent="0.25">
      <c r="B18" s="475"/>
      <c r="C18" s="48" t="s">
        <v>124</v>
      </c>
    </row>
    <row r="19" spans="2:3" x14ac:dyDescent="0.25">
      <c r="B19" s="475"/>
      <c r="C19" s="48" t="s">
        <v>125</v>
      </c>
    </row>
    <row r="20" spans="2:3" x14ac:dyDescent="0.25">
      <c r="B20" s="475"/>
      <c r="C20" s="48" t="s">
        <v>218</v>
      </c>
    </row>
    <row r="21" spans="2:3" x14ac:dyDescent="0.25">
      <c r="B21" s="475"/>
      <c r="C21" s="48" t="s">
        <v>219</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5"/>
  <sheetViews>
    <sheetView tabSelected="1" view="pageBreakPreview" zoomScale="80" zoomScaleSheetLayoutView="80" workbookViewId="0">
      <selection activeCell="B9" sqref="B9:I9"/>
    </sheetView>
  </sheetViews>
  <sheetFormatPr baseColWidth="10" defaultColWidth="10.85546875" defaultRowHeight="15.75" x14ac:dyDescent="0.25"/>
  <cols>
    <col min="1" max="1" width="3.28515625" style="74" customWidth="1"/>
    <col min="2" max="2" width="38.28515625" style="74" customWidth="1"/>
    <col min="3" max="3" width="15.28515625" style="74" bestFit="1" customWidth="1"/>
    <col min="4" max="8" width="10.85546875" style="74"/>
    <col min="9" max="9" width="17.85546875" style="74" customWidth="1"/>
    <col min="10" max="10" width="3.140625" style="74" customWidth="1"/>
    <col min="11" max="11" width="3.42578125" style="74" customWidth="1"/>
    <col min="12" max="12" width="38.42578125" style="74" customWidth="1"/>
    <col min="13" max="13" width="15.28515625" style="74" customWidth="1"/>
    <col min="14" max="16" width="10.85546875" style="74"/>
    <col min="17" max="17" width="11.5703125" style="74" customWidth="1"/>
    <col min="18" max="19" width="10.85546875" style="74"/>
    <col min="20" max="20" width="17.85546875" style="74" customWidth="1"/>
    <col min="21" max="21" width="3.28515625" style="74" customWidth="1"/>
    <col min="22" max="16384" width="10.85546875" style="74"/>
  </cols>
  <sheetData>
    <row r="1" spans="1:21" x14ac:dyDescent="0.25">
      <c r="A1" s="75"/>
      <c r="B1" s="75"/>
      <c r="C1" s="75"/>
      <c r="D1" s="75"/>
      <c r="E1" s="75"/>
      <c r="F1" s="75"/>
      <c r="G1" s="75"/>
      <c r="H1" s="75"/>
      <c r="I1" s="75"/>
      <c r="J1" s="75"/>
      <c r="K1" s="75"/>
      <c r="L1" s="75"/>
      <c r="M1" s="75"/>
      <c r="N1" s="75"/>
      <c r="O1" s="75"/>
      <c r="P1" s="75"/>
      <c r="Q1" s="75"/>
      <c r="R1" s="75"/>
      <c r="S1" s="75"/>
      <c r="T1" s="75"/>
    </row>
    <row r="2" spans="1:21" x14ac:dyDescent="0.25">
      <c r="A2" s="75"/>
      <c r="B2" s="75"/>
      <c r="C2" s="75"/>
      <c r="D2" s="75"/>
      <c r="E2" s="75"/>
      <c r="F2" s="75"/>
      <c r="G2" s="75"/>
      <c r="H2" s="75"/>
      <c r="I2" s="75"/>
      <c r="J2" s="75"/>
      <c r="K2" s="75"/>
      <c r="L2" s="75"/>
      <c r="M2" s="75"/>
      <c r="N2" s="75"/>
      <c r="O2" s="75"/>
      <c r="P2" s="75"/>
      <c r="Q2" s="75"/>
      <c r="R2" s="75"/>
      <c r="S2" s="75"/>
      <c r="T2" s="75"/>
    </row>
    <row r="3" spans="1:21" x14ac:dyDescent="0.25">
      <c r="A3" s="75"/>
      <c r="B3" s="75"/>
      <c r="C3" s="75"/>
      <c r="D3" s="75"/>
      <c r="E3" s="75"/>
      <c r="F3" s="75"/>
      <c r="G3" s="75"/>
      <c r="H3" s="75"/>
      <c r="I3" s="75"/>
      <c r="J3" s="75"/>
      <c r="K3" s="75"/>
      <c r="L3" s="96"/>
      <c r="M3" s="96"/>
      <c r="N3" s="96"/>
      <c r="O3" s="96"/>
      <c r="P3" s="96"/>
      <c r="Q3" s="96"/>
      <c r="R3" s="96"/>
      <c r="S3" s="96"/>
      <c r="T3" s="96"/>
    </row>
    <row r="4" spans="1:21" ht="24.75" customHeight="1" x14ac:dyDescent="0.25">
      <c r="A4" s="133"/>
      <c r="B4" s="96"/>
      <c r="C4" s="96"/>
      <c r="D4" s="96"/>
      <c r="E4" s="96"/>
      <c r="F4" s="96"/>
      <c r="G4" s="96"/>
      <c r="H4" s="96"/>
      <c r="I4" s="96"/>
      <c r="J4" s="96"/>
      <c r="K4" s="75"/>
      <c r="L4" s="254" t="s">
        <v>51</v>
      </c>
      <c r="M4" s="254"/>
      <c r="N4" s="254"/>
      <c r="O4" s="254"/>
      <c r="P4" s="254"/>
      <c r="Q4" s="254"/>
      <c r="R4" s="254"/>
      <c r="S4" s="254"/>
      <c r="T4" s="254"/>
      <c r="U4" s="95"/>
    </row>
    <row r="5" spans="1:21" x14ac:dyDescent="0.25">
      <c r="A5" s="95"/>
      <c r="B5" s="96"/>
      <c r="C5" s="96"/>
      <c r="D5" s="96"/>
      <c r="E5" s="96"/>
      <c r="F5" s="96"/>
      <c r="G5" s="96"/>
      <c r="H5" s="96"/>
      <c r="I5" s="96"/>
      <c r="J5" s="96"/>
      <c r="K5" s="75"/>
      <c r="L5" s="97"/>
      <c r="M5" s="97"/>
      <c r="N5" s="97"/>
      <c r="O5" s="97"/>
      <c r="P5" s="97"/>
      <c r="Q5" s="97"/>
      <c r="R5" s="97"/>
      <c r="S5" s="97"/>
      <c r="T5" s="97"/>
      <c r="U5" s="95"/>
    </row>
    <row r="6" spans="1:21" x14ac:dyDescent="0.25">
      <c r="A6" s="95"/>
      <c r="B6" s="96"/>
      <c r="C6" s="96"/>
      <c r="D6" s="96"/>
      <c r="E6" s="96"/>
      <c r="F6" s="96"/>
      <c r="G6" s="96"/>
      <c r="H6" s="96"/>
      <c r="I6" s="96"/>
      <c r="J6" s="96"/>
      <c r="K6" s="75"/>
      <c r="L6" s="97"/>
      <c r="M6" s="97"/>
      <c r="N6" s="97"/>
      <c r="O6" s="97"/>
      <c r="P6" s="97"/>
      <c r="Q6" s="97"/>
      <c r="R6" s="97"/>
      <c r="S6" s="97"/>
      <c r="T6" s="97"/>
      <c r="U6" s="95"/>
    </row>
    <row r="7" spans="1:21" ht="16.5" thickBot="1" x14ac:dyDescent="0.3">
      <c r="A7" s="95"/>
      <c r="B7" s="96"/>
      <c r="C7" s="96"/>
      <c r="D7" s="96"/>
      <c r="E7" s="96"/>
      <c r="F7" s="96"/>
      <c r="G7" s="96"/>
      <c r="H7" s="96"/>
      <c r="I7" s="96"/>
      <c r="J7" s="96"/>
      <c r="K7" s="75"/>
      <c r="L7" s="97"/>
      <c r="M7" s="97"/>
      <c r="N7" s="97"/>
      <c r="O7" s="97"/>
      <c r="P7" s="97"/>
      <c r="Q7" s="97"/>
      <c r="R7" s="97"/>
      <c r="S7" s="97"/>
      <c r="T7" s="97"/>
      <c r="U7" s="95"/>
    </row>
    <row r="8" spans="1:21" x14ac:dyDescent="0.25">
      <c r="A8" s="95"/>
      <c r="B8" s="96"/>
      <c r="C8" s="96"/>
      <c r="D8" s="96"/>
      <c r="E8" s="96"/>
      <c r="F8" s="96"/>
      <c r="G8" s="96"/>
      <c r="H8" s="96"/>
      <c r="I8" s="96"/>
      <c r="J8" s="96"/>
      <c r="K8" s="97"/>
      <c r="L8" s="255" t="s">
        <v>52</v>
      </c>
      <c r="M8" s="256"/>
      <c r="N8" s="256"/>
      <c r="O8" s="256"/>
      <c r="P8" s="256"/>
      <c r="Q8" s="256"/>
      <c r="R8" s="256"/>
      <c r="S8" s="256"/>
      <c r="T8" s="257"/>
      <c r="U8" s="95"/>
    </row>
    <row r="9" spans="1:21" ht="100.5" customHeight="1" x14ac:dyDescent="0.25">
      <c r="A9" s="95"/>
      <c r="B9" s="293" t="s">
        <v>231</v>
      </c>
      <c r="C9" s="293"/>
      <c r="D9" s="293"/>
      <c r="E9" s="293"/>
      <c r="F9" s="293"/>
      <c r="G9" s="293"/>
      <c r="H9" s="293"/>
      <c r="I9" s="293"/>
      <c r="J9" s="151"/>
      <c r="K9" s="97"/>
      <c r="L9" s="258"/>
      <c r="M9" s="259"/>
      <c r="N9" s="259"/>
      <c r="O9" s="259"/>
      <c r="P9" s="259"/>
      <c r="Q9" s="259"/>
      <c r="R9" s="259"/>
      <c r="S9" s="259"/>
      <c r="T9" s="260"/>
      <c r="U9" s="95"/>
    </row>
    <row r="10" spans="1:21" ht="35.25" customHeight="1" thickBot="1" x14ac:dyDescent="0.3">
      <c r="A10" s="95"/>
      <c r="B10" s="151"/>
      <c r="C10" s="151"/>
      <c r="D10" s="151"/>
      <c r="E10" s="151"/>
      <c r="F10" s="151"/>
      <c r="G10" s="151"/>
      <c r="H10" s="151"/>
      <c r="I10" s="151"/>
      <c r="J10" s="151"/>
      <c r="K10" s="97"/>
      <c r="L10" s="258"/>
      <c r="M10" s="259"/>
      <c r="N10" s="259"/>
      <c r="O10" s="259"/>
      <c r="P10" s="259"/>
      <c r="Q10" s="259"/>
      <c r="R10" s="259"/>
      <c r="S10" s="259"/>
      <c r="T10" s="260"/>
      <c r="U10" s="95"/>
    </row>
    <row r="11" spans="1:21" ht="32.25" customHeight="1" thickBot="1" x14ac:dyDescent="0.45">
      <c r="A11" s="95"/>
      <c r="B11" s="294" t="s">
        <v>53</v>
      </c>
      <c r="C11" s="294"/>
      <c r="D11" s="294"/>
      <c r="E11" s="294"/>
      <c r="F11" s="294"/>
      <c r="G11" s="294"/>
      <c r="H11" s="294"/>
      <c r="I11" s="294"/>
      <c r="J11" s="152"/>
      <c r="K11" s="97"/>
      <c r="L11" s="100"/>
      <c r="M11" s="273" t="s">
        <v>54</v>
      </c>
      <c r="N11" s="274"/>
      <c r="O11" s="274"/>
      <c r="P11" s="275"/>
      <c r="Q11" s="99" t="s">
        <v>55</v>
      </c>
      <c r="R11" s="101"/>
      <c r="S11" s="101"/>
      <c r="T11" s="102"/>
      <c r="U11" s="95"/>
    </row>
    <row r="12" spans="1:21" ht="60.75" customHeight="1" thickBot="1" x14ac:dyDescent="0.3">
      <c r="A12" s="95"/>
      <c r="B12" s="97"/>
      <c r="C12" s="97"/>
      <c r="D12" s="98"/>
      <c r="E12" s="97"/>
      <c r="F12" s="97"/>
      <c r="G12" s="98"/>
      <c r="H12" s="97"/>
      <c r="I12" s="97"/>
      <c r="J12" s="97"/>
      <c r="K12" s="97"/>
      <c r="L12" s="100"/>
      <c r="M12" s="251" t="s">
        <v>56</v>
      </c>
      <c r="N12" s="252"/>
      <c r="O12" s="252"/>
      <c r="P12" s="253"/>
      <c r="Q12" s="104">
        <v>5</v>
      </c>
      <c r="R12" s="101"/>
      <c r="S12" s="101"/>
      <c r="T12" s="102"/>
      <c r="U12" s="95"/>
    </row>
    <row r="13" spans="1:21" ht="26.25" customHeight="1" x14ac:dyDescent="0.25">
      <c r="A13" s="95"/>
      <c r="B13" s="254" t="s">
        <v>57</v>
      </c>
      <c r="C13" s="254"/>
      <c r="D13" s="254"/>
      <c r="E13" s="254"/>
      <c r="F13" s="254"/>
      <c r="G13" s="254"/>
      <c r="H13" s="254"/>
      <c r="I13" s="254"/>
      <c r="J13" s="139"/>
      <c r="K13" s="97"/>
      <c r="L13" s="100"/>
      <c r="M13" s="261" t="s">
        <v>58</v>
      </c>
      <c r="N13" s="262"/>
      <c r="O13" s="262"/>
      <c r="P13" s="263"/>
      <c r="Q13" s="276">
        <v>4</v>
      </c>
      <c r="R13" s="101"/>
      <c r="S13" s="101"/>
      <c r="T13" s="102"/>
      <c r="U13" s="95"/>
    </row>
    <row r="14" spans="1:21" ht="38.25" customHeight="1" thickBot="1" x14ac:dyDescent="0.3">
      <c r="A14" s="95"/>
      <c r="B14" s="97"/>
      <c r="C14" s="97"/>
      <c r="D14" s="97"/>
      <c r="E14" s="97"/>
      <c r="F14" s="97"/>
      <c r="G14" s="97"/>
      <c r="H14" s="97"/>
      <c r="I14" s="97"/>
      <c r="J14" s="97"/>
      <c r="K14" s="97"/>
      <c r="L14" s="100"/>
      <c r="M14" s="267"/>
      <c r="N14" s="268"/>
      <c r="O14" s="268"/>
      <c r="P14" s="269"/>
      <c r="Q14" s="277"/>
      <c r="R14" s="101"/>
      <c r="S14" s="101"/>
      <c r="T14" s="102"/>
      <c r="U14" s="95"/>
    </row>
    <row r="15" spans="1:21" ht="66.75" customHeight="1" thickBot="1" x14ac:dyDescent="0.3">
      <c r="A15" s="95"/>
      <c r="B15" s="99" t="s">
        <v>59</v>
      </c>
      <c r="C15" s="251" t="s">
        <v>225</v>
      </c>
      <c r="D15" s="252"/>
      <c r="E15" s="252"/>
      <c r="F15" s="252"/>
      <c r="G15" s="252"/>
      <c r="H15" s="252"/>
      <c r="I15" s="253"/>
      <c r="J15" s="150"/>
      <c r="K15" s="97"/>
      <c r="L15" s="100"/>
      <c r="M15" s="261" t="s">
        <v>60</v>
      </c>
      <c r="N15" s="262"/>
      <c r="O15" s="262"/>
      <c r="P15" s="263"/>
      <c r="Q15" s="276">
        <v>3</v>
      </c>
      <c r="R15" s="101"/>
      <c r="S15" s="101"/>
      <c r="T15" s="102"/>
      <c r="U15" s="95"/>
    </row>
    <row r="16" spans="1:21" ht="24.75" customHeight="1" thickBot="1" x14ac:dyDescent="0.3">
      <c r="A16" s="95"/>
      <c r="B16" s="270" t="s">
        <v>61</v>
      </c>
      <c r="C16" s="261" t="s">
        <v>226</v>
      </c>
      <c r="D16" s="262"/>
      <c r="E16" s="262"/>
      <c r="F16" s="262"/>
      <c r="G16" s="262"/>
      <c r="H16" s="262"/>
      <c r="I16" s="263"/>
      <c r="J16" s="150"/>
      <c r="K16" s="97"/>
      <c r="L16" s="100"/>
      <c r="M16" s="267"/>
      <c r="N16" s="268"/>
      <c r="O16" s="268"/>
      <c r="P16" s="269"/>
      <c r="Q16" s="277"/>
      <c r="R16" s="101"/>
      <c r="S16" s="101"/>
      <c r="T16" s="102"/>
      <c r="U16" s="95"/>
    </row>
    <row r="17" spans="1:21" ht="51.75" customHeight="1" thickBot="1" x14ac:dyDescent="0.3">
      <c r="A17" s="95"/>
      <c r="B17" s="271"/>
      <c r="C17" s="264"/>
      <c r="D17" s="265"/>
      <c r="E17" s="265"/>
      <c r="F17" s="265"/>
      <c r="G17" s="265"/>
      <c r="H17" s="265"/>
      <c r="I17" s="266"/>
      <c r="J17" s="150"/>
      <c r="K17" s="97"/>
      <c r="L17" s="100"/>
      <c r="M17" s="251" t="s">
        <v>62</v>
      </c>
      <c r="N17" s="252"/>
      <c r="O17" s="252"/>
      <c r="P17" s="253"/>
      <c r="Q17" s="104">
        <v>2</v>
      </c>
      <c r="R17" s="101"/>
      <c r="S17" s="101"/>
      <c r="T17" s="102"/>
      <c r="U17" s="95"/>
    </row>
    <row r="18" spans="1:21" ht="61.5" customHeight="1" thickBot="1" x14ac:dyDescent="0.3">
      <c r="A18" s="95"/>
      <c r="B18" s="272"/>
      <c r="C18" s="267"/>
      <c r="D18" s="268"/>
      <c r="E18" s="268"/>
      <c r="F18" s="268"/>
      <c r="G18" s="268"/>
      <c r="H18" s="268"/>
      <c r="I18" s="269"/>
      <c r="J18" s="150"/>
      <c r="K18" s="97"/>
      <c r="L18" s="105"/>
      <c r="M18" s="251" t="s">
        <v>63</v>
      </c>
      <c r="N18" s="252"/>
      <c r="O18" s="252"/>
      <c r="P18" s="253"/>
      <c r="Q18" s="104">
        <v>1</v>
      </c>
      <c r="R18" s="148"/>
      <c r="S18" s="148"/>
      <c r="T18" s="149"/>
      <c r="U18" s="95"/>
    </row>
    <row r="19" spans="1:21" ht="90" customHeight="1" thickBot="1" x14ac:dyDescent="0.3">
      <c r="A19" s="95"/>
      <c r="B19" s="103" t="s">
        <v>64</v>
      </c>
      <c r="C19" s="251" t="s">
        <v>65</v>
      </c>
      <c r="D19" s="252"/>
      <c r="E19" s="252"/>
      <c r="F19" s="252"/>
      <c r="G19" s="252"/>
      <c r="H19" s="252"/>
      <c r="I19" s="253"/>
      <c r="J19" s="150"/>
      <c r="K19" s="97"/>
      <c r="L19" s="290" t="s">
        <v>228</v>
      </c>
      <c r="M19" s="291"/>
      <c r="N19" s="291"/>
      <c r="O19" s="291"/>
      <c r="P19" s="291"/>
      <c r="Q19" s="291"/>
      <c r="R19" s="291"/>
      <c r="S19" s="291"/>
      <c r="T19" s="292"/>
      <c r="U19" s="95"/>
    </row>
    <row r="20" spans="1:21" ht="48.75" customHeight="1" x14ac:dyDescent="0.25">
      <c r="A20" s="95"/>
      <c r="B20" s="270" t="s">
        <v>66</v>
      </c>
      <c r="C20" s="261" t="s">
        <v>67</v>
      </c>
      <c r="D20" s="262"/>
      <c r="E20" s="262"/>
      <c r="F20" s="262"/>
      <c r="G20" s="262"/>
      <c r="H20" s="262"/>
      <c r="I20" s="263"/>
      <c r="J20" s="150"/>
      <c r="K20" s="97"/>
      <c r="L20" s="106" t="s">
        <v>68</v>
      </c>
      <c r="M20" s="281" t="s">
        <v>222</v>
      </c>
      <c r="N20" s="282"/>
      <c r="O20" s="282"/>
      <c r="P20" s="282"/>
      <c r="Q20" s="282"/>
      <c r="R20" s="282"/>
      <c r="S20" s="282"/>
      <c r="T20" s="283"/>
      <c r="U20" s="95"/>
    </row>
    <row r="21" spans="1:21" ht="38.25" customHeight="1" thickBot="1" x14ac:dyDescent="0.3">
      <c r="A21" s="95"/>
      <c r="B21" s="272"/>
      <c r="C21" s="267"/>
      <c r="D21" s="268"/>
      <c r="E21" s="268"/>
      <c r="F21" s="268"/>
      <c r="G21" s="268"/>
      <c r="H21" s="268"/>
      <c r="I21" s="269"/>
      <c r="J21" s="150"/>
      <c r="K21" s="97"/>
      <c r="L21" s="107"/>
      <c r="M21" s="284"/>
      <c r="N21" s="285"/>
      <c r="O21" s="285"/>
      <c r="P21" s="285"/>
      <c r="Q21" s="285"/>
      <c r="R21" s="285"/>
      <c r="S21" s="285"/>
      <c r="T21" s="286"/>
      <c r="U21" s="95"/>
    </row>
    <row r="22" spans="1:21" ht="15" customHeight="1" x14ac:dyDescent="0.25">
      <c r="A22" s="95"/>
      <c r="B22" s="270" t="s">
        <v>69</v>
      </c>
      <c r="C22" s="261" t="s">
        <v>223</v>
      </c>
      <c r="D22" s="262"/>
      <c r="E22" s="262"/>
      <c r="F22" s="262"/>
      <c r="G22" s="262"/>
      <c r="H22" s="262"/>
      <c r="I22" s="263"/>
      <c r="J22" s="150"/>
      <c r="K22" s="97"/>
      <c r="L22" s="109" t="s">
        <v>70</v>
      </c>
      <c r="M22" s="281" t="s">
        <v>71</v>
      </c>
      <c r="N22" s="282"/>
      <c r="O22" s="282"/>
      <c r="P22" s="282"/>
      <c r="Q22" s="282"/>
      <c r="R22" s="282"/>
      <c r="S22" s="282"/>
      <c r="T22" s="283"/>
      <c r="U22" s="95"/>
    </row>
    <row r="23" spans="1:21" ht="59.25" customHeight="1" x14ac:dyDescent="0.25">
      <c r="A23" s="95"/>
      <c r="B23" s="271"/>
      <c r="C23" s="264"/>
      <c r="D23" s="265"/>
      <c r="E23" s="265"/>
      <c r="F23" s="265"/>
      <c r="G23" s="265"/>
      <c r="H23" s="265"/>
      <c r="I23" s="266"/>
      <c r="J23" s="150"/>
      <c r="K23" s="97"/>
      <c r="L23" s="110"/>
      <c r="M23" s="284"/>
      <c r="N23" s="285"/>
      <c r="O23" s="285"/>
      <c r="P23" s="285"/>
      <c r="Q23" s="285"/>
      <c r="R23" s="285"/>
      <c r="S23" s="285"/>
      <c r="T23" s="286"/>
      <c r="U23" s="95"/>
    </row>
    <row r="24" spans="1:21" ht="75" customHeight="1" thickBot="1" x14ac:dyDescent="0.3">
      <c r="A24" s="95"/>
      <c r="B24" s="272"/>
      <c r="C24" s="267"/>
      <c r="D24" s="268"/>
      <c r="E24" s="268"/>
      <c r="F24" s="268"/>
      <c r="G24" s="268"/>
      <c r="H24" s="268"/>
      <c r="I24" s="269"/>
      <c r="J24" s="150"/>
      <c r="K24" s="97"/>
      <c r="L24" s="111" t="s">
        <v>72</v>
      </c>
      <c r="M24" s="278" t="s">
        <v>229</v>
      </c>
      <c r="N24" s="279"/>
      <c r="O24" s="279"/>
      <c r="P24" s="279"/>
      <c r="Q24" s="279"/>
      <c r="R24" s="279"/>
      <c r="S24" s="279"/>
      <c r="T24" s="280"/>
      <c r="U24" s="95"/>
    </row>
    <row r="25" spans="1:21" ht="90" customHeight="1" x14ac:dyDescent="0.25">
      <c r="A25" s="95"/>
      <c r="B25" s="270" t="s">
        <v>73</v>
      </c>
      <c r="C25" s="261" t="s">
        <v>227</v>
      </c>
      <c r="D25" s="262"/>
      <c r="E25" s="262"/>
      <c r="F25" s="262"/>
      <c r="G25" s="262"/>
      <c r="H25" s="262"/>
      <c r="I25" s="263"/>
      <c r="J25" s="150"/>
      <c r="K25" s="97"/>
      <c r="L25" s="109" t="s">
        <v>74</v>
      </c>
      <c r="M25" s="281" t="s">
        <v>224</v>
      </c>
      <c r="N25" s="282"/>
      <c r="O25" s="282"/>
      <c r="P25" s="282"/>
      <c r="Q25" s="282"/>
      <c r="R25" s="282"/>
      <c r="S25" s="282"/>
      <c r="T25" s="283"/>
      <c r="U25" s="95"/>
    </row>
    <row r="26" spans="1:21" ht="54.75" customHeight="1" x14ac:dyDescent="0.25">
      <c r="A26" s="95"/>
      <c r="B26" s="271"/>
      <c r="C26" s="264"/>
      <c r="D26" s="265"/>
      <c r="E26" s="265"/>
      <c r="F26" s="265"/>
      <c r="G26" s="265"/>
      <c r="H26" s="265"/>
      <c r="I26" s="266"/>
      <c r="J26" s="150"/>
      <c r="K26" s="97"/>
      <c r="L26" s="110"/>
      <c r="M26" s="284"/>
      <c r="N26" s="285"/>
      <c r="O26" s="285"/>
      <c r="P26" s="285"/>
      <c r="Q26" s="285"/>
      <c r="R26" s="285"/>
      <c r="S26" s="285"/>
      <c r="T26" s="286"/>
      <c r="U26" s="95"/>
    </row>
    <row r="27" spans="1:21" ht="65.25" customHeight="1" x14ac:dyDescent="0.25">
      <c r="A27" s="95"/>
      <c r="B27" s="271"/>
      <c r="C27" s="264"/>
      <c r="D27" s="265"/>
      <c r="E27" s="265"/>
      <c r="F27" s="265"/>
      <c r="G27" s="265"/>
      <c r="H27" s="265"/>
      <c r="I27" s="266"/>
      <c r="J27" s="150"/>
      <c r="K27" s="97"/>
      <c r="L27" s="109" t="s">
        <v>75</v>
      </c>
      <c r="M27" s="281" t="s">
        <v>230</v>
      </c>
      <c r="N27" s="282"/>
      <c r="O27" s="282"/>
      <c r="P27" s="282"/>
      <c r="Q27" s="282"/>
      <c r="R27" s="282"/>
      <c r="S27" s="282"/>
      <c r="T27" s="283"/>
      <c r="U27" s="95"/>
    </row>
    <row r="28" spans="1:21" ht="55.5" customHeight="1" thickBot="1" x14ac:dyDescent="0.3">
      <c r="A28" s="95"/>
      <c r="B28" s="271"/>
      <c r="C28" s="264"/>
      <c r="D28" s="265"/>
      <c r="E28" s="265"/>
      <c r="F28" s="265"/>
      <c r="G28" s="265"/>
      <c r="H28" s="265"/>
      <c r="I28" s="266"/>
      <c r="J28" s="150"/>
      <c r="K28" s="97"/>
      <c r="L28" s="112"/>
      <c r="M28" s="287"/>
      <c r="N28" s="288"/>
      <c r="O28" s="288"/>
      <c r="P28" s="288"/>
      <c r="Q28" s="288"/>
      <c r="R28" s="288"/>
      <c r="S28" s="288"/>
      <c r="T28" s="289"/>
      <c r="U28" s="95"/>
    </row>
    <row r="29" spans="1:21" ht="57" customHeight="1" thickBot="1" x14ac:dyDescent="0.3">
      <c r="A29" s="95"/>
      <c r="B29" s="108" t="s">
        <v>76</v>
      </c>
      <c r="C29" s="251" t="s">
        <v>77</v>
      </c>
      <c r="D29" s="252"/>
      <c r="E29" s="252"/>
      <c r="F29" s="252"/>
      <c r="G29" s="252"/>
      <c r="H29" s="252"/>
      <c r="I29" s="253"/>
      <c r="J29" s="150"/>
      <c r="K29" s="97"/>
      <c r="L29" s="113"/>
      <c r="M29" s="113"/>
      <c r="N29" s="113"/>
      <c r="O29" s="113"/>
      <c r="P29" s="113"/>
      <c r="Q29" s="113"/>
      <c r="R29" s="113"/>
      <c r="S29" s="113"/>
      <c r="T29" s="113"/>
      <c r="U29" s="95"/>
    </row>
    <row r="30" spans="1:21" ht="24.75" customHeight="1" x14ac:dyDescent="0.25">
      <c r="A30" s="95"/>
      <c r="B30" s="270" t="s">
        <v>78</v>
      </c>
      <c r="C30" s="261" t="s">
        <v>79</v>
      </c>
      <c r="D30" s="262"/>
      <c r="E30" s="262"/>
      <c r="F30" s="262"/>
      <c r="G30" s="262"/>
      <c r="H30" s="262"/>
      <c r="I30" s="263"/>
      <c r="J30" s="150"/>
      <c r="K30" s="97"/>
      <c r="L30" s="113"/>
      <c r="M30" s="113"/>
      <c r="N30" s="113"/>
      <c r="O30" s="113"/>
      <c r="P30" s="113"/>
      <c r="Q30" s="113"/>
      <c r="R30" s="113"/>
      <c r="S30" s="113"/>
      <c r="T30" s="113"/>
      <c r="U30" s="95"/>
    </row>
    <row r="31" spans="1:21" ht="102" customHeight="1" x14ac:dyDescent="0.25">
      <c r="A31" s="95"/>
      <c r="B31" s="271"/>
      <c r="C31" s="264"/>
      <c r="D31" s="265"/>
      <c r="E31" s="265"/>
      <c r="F31" s="265"/>
      <c r="G31" s="265"/>
      <c r="H31" s="265"/>
      <c r="I31" s="266"/>
      <c r="J31" s="150"/>
      <c r="K31" s="97"/>
      <c r="L31" s="113"/>
      <c r="M31" s="113"/>
      <c r="N31" s="113"/>
      <c r="O31" s="113"/>
      <c r="P31" s="113"/>
      <c r="Q31" s="113"/>
      <c r="R31" s="113"/>
      <c r="S31" s="113"/>
      <c r="T31" s="113"/>
      <c r="U31" s="95"/>
    </row>
    <row r="32" spans="1:21" ht="63" customHeight="1" x14ac:dyDescent="0.25">
      <c r="A32" s="95"/>
      <c r="B32" s="271"/>
      <c r="C32" s="264"/>
      <c r="D32" s="265"/>
      <c r="E32" s="265"/>
      <c r="F32" s="265"/>
      <c r="G32" s="265"/>
      <c r="H32" s="265"/>
      <c r="I32" s="266"/>
      <c r="J32" s="150"/>
      <c r="K32" s="113"/>
      <c r="L32" s="113"/>
      <c r="M32" s="113"/>
      <c r="N32" s="113"/>
      <c r="O32" s="113"/>
      <c r="P32" s="113"/>
      <c r="Q32" s="113"/>
      <c r="R32" s="113"/>
      <c r="S32" s="113"/>
      <c r="T32" s="113"/>
      <c r="U32" s="95"/>
    </row>
    <row r="33" spans="1:21" ht="15.75" customHeight="1" thickBot="1" x14ac:dyDescent="0.3">
      <c r="A33" s="95"/>
      <c r="B33" s="272"/>
      <c r="C33" s="267"/>
      <c r="D33" s="268"/>
      <c r="E33" s="268"/>
      <c r="F33" s="268"/>
      <c r="G33" s="268"/>
      <c r="H33" s="268"/>
      <c r="I33" s="269"/>
      <c r="J33" s="150"/>
      <c r="K33" s="113"/>
      <c r="L33" s="113"/>
      <c r="M33" s="113"/>
      <c r="N33" s="113"/>
      <c r="O33" s="113"/>
      <c r="P33" s="113"/>
      <c r="Q33" s="113"/>
      <c r="R33" s="113"/>
      <c r="S33" s="113"/>
      <c r="T33" s="113"/>
      <c r="U33" s="95"/>
    </row>
    <row r="34" spans="1:21" ht="30" customHeight="1" x14ac:dyDescent="0.25">
      <c r="A34" s="95"/>
      <c r="B34" s="270" t="s">
        <v>80</v>
      </c>
      <c r="C34" s="261" t="s">
        <v>81</v>
      </c>
      <c r="D34" s="262"/>
      <c r="E34" s="262"/>
      <c r="F34" s="262"/>
      <c r="G34" s="262"/>
      <c r="H34" s="262"/>
      <c r="I34" s="263"/>
      <c r="J34" s="150"/>
      <c r="K34" s="113"/>
      <c r="L34" s="113"/>
      <c r="M34" s="113"/>
      <c r="N34" s="113"/>
      <c r="O34" s="113"/>
      <c r="P34" s="113"/>
      <c r="Q34" s="113"/>
      <c r="R34" s="113"/>
      <c r="S34" s="113"/>
      <c r="T34" s="113"/>
      <c r="U34" s="95"/>
    </row>
    <row r="35" spans="1:21" ht="42.75" customHeight="1" thickBot="1" x14ac:dyDescent="0.3">
      <c r="A35" s="95"/>
      <c r="B35" s="272"/>
      <c r="C35" s="267"/>
      <c r="D35" s="268"/>
      <c r="E35" s="268"/>
      <c r="F35" s="268"/>
      <c r="G35" s="268"/>
      <c r="H35" s="268"/>
      <c r="I35" s="269"/>
      <c r="J35" s="150"/>
      <c r="K35" s="113"/>
      <c r="L35" s="113"/>
      <c r="M35" s="113"/>
      <c r="N35" s="113"/>
      <c r="O35" s="113"/>
      <c r="P35" s="113"/>
      <c r="Q35" s="113"/>
      <c r="R35" s="113"/>
      <c r="S35" s="113"/>
      <c r="T35" s="113"/>
      <c r="U35" s="95"/>
    </row>
    <row r="36" spans="1:21" ht="59.25" customHeight="1" thickBot="1" x14ac:dyDescent="0.3">
      <c r="A36" s="95"/>
      <c r="B36" s="108" t="s">
        <v>82</v>
      </c>
      <c r="C36" s="251" t="s">
        <v>83</v>
      </c>
      <c r="D36" s="252"/>
      <c r="E36" s="252"/>
      <c r="F36" s="252"/>
      <c r="G36" s="252"/>
      <c r="H36" s="252"/>
      <c r="I36" s="253"/>
      <c r="J36" s="150"/>
      <c r="K36" s="113"/>
      <c r="L36" s="113"/>
      <c r="M36" s="113"/>
      <c r="N36" s="113"/>
      <c r="O36" s="113"/>
      <c r="P36" s="113"/>
      <c r="Q36" s="113"/>
      <c r="R36" s="113"/>
      <c r="S36" s="113"/>
      <c r="T36" s="113"/>
      <c r="U36" s="95"/>
    </row>
    <row r="37" spans="1:21" ht="15" customHeight="1" x14ac:dyDescent="0.25">
      <c r="A37" s="95"/>
      <c r="B37" s="270" t="s">
        <v>84</v>
      </c>
      <c r="C37" s="261" t="s">
        <v>85</v>
      </c>
      <c r="D37" s="262"/>
      <c r="E37" s="262"/>
      <c r="F37" s="262"/>
      <c r="G37" s="262"/>
      <c r="H37" s="262"/>
      <c r="I37" s="263"/>
      <c r="J37" s="150"/>
      <c r="K37" s="113"/>
      <c r="L37" s="113"/>
      <c r="M37" s="113"/>
      <c r="N37" s="113"/>
      <c r="O37" s="113"/>
      <c r="P37" s="113"/>
      <c r="Q37" s="113"/>
      <c r="R37" s="113"/>
      <c r="S37" s="113"/>
      <c r="T37" s="113"/>
      <c r="U37" s="95"/>
    </row>
    <row r="38" spans="1:21" ht="15" customHeight="1" x14ac:dyDescent="0.25">
      <c r="A38" s="95"/>
      <c r="B38" s="271"/>
      <c r="C38" s="264"/>
      <c r="D38" s="265"/>
      <c r="E38" s="265"/>
      <c r="F38" s="265"/>
      <c r="G38" s="265"/>
      <c r="H38" s="265"/>
      <c r="I38" s="266"/>
      <c r="J38" s="150"/>
      <c r="K38" s="113"/>
      <c r="L38" s="113"/>
      <c r="M38" s="113"/>
      <c r="N38" s="113"/>
      <c r="O38" s="113"/>
      <c r="P38" s="113"/>
      <c r="Q38" s="113"/>
      <c r="R38" s="113"/>
      <c r="S38" s="113"/>
      <c r="T38" s="113"/>
      <c r="U38" s="95"/>
    </row>
    <row r="39" spans="1:21" ht="15" customHeight="1" x14ac:dyDescent="0.25">
      <c r="A39" s="95"/>
      <c r="B39" s="271"/>
      <c r="C39" s="264"/>
      <c r="D39" s="265"/>
      <c r="E39" s="265"/>
      <c r="F39" s="265"/>
      <c r="G39" s="265"/>
      <c r="H39" s="265"/>
      <c r="I39" s="266"/>
      <c r="J39" s="150"/>
      <c r="K39" s="113"/>
      <c r="L39" s="113"/>
      <c r="M39" s="113"/>
      <c r="N39" s="113"/>
      <c r="O39" s="113"/>
      <c r="P39" s="113"/>
      <c r="Q39" s="113"/>
      <c r="R39" s="113"/>
      <c r="S39" s="113"/>
      <c r="T39" s="113"/>
      <c r="U39" s="95"/>
    </row>
    <row r="40" spans="1:21" ht="50.25" customHeight="1" thickBot="1" x14ac:dyDescent="0.3">
      <c r="A40" s="95"/>
      <c r="B40" s="272"/>
      <c r="C40" s="267"/>
      <c r="D40" s="268"/>
      <c r="E40" s="268"/>
      <c r="F40" s="268"/>
      <c r="G40" s="268"/>
      <c r="H40" s="268"/>
      <c r="I40" s="269"/>
      <c r="J40" s="150"/>
      <c r="K40" s="113"/>
      <c r="L40" s="113"/>
      <c r="M40" s="113"/>
      <c r="N40" s="113"/>
      <c r="O40" s="113"/>
      <c r="P40" s="113"/>
      <c r="Q40" s="113"/>
      <c r="R40" s="113"/>
      <c r="S40" s="113"/>
      <c r="T40" s="113"/>
      <c r="U40" s="95"/>
    </row>
    <row r="41" spans="1:21" ht="41.25" customHeight="1" thickBot="1" x14ac:dyDescent="0.3">
      <c r="A41" s="95"/>
      <c r="B41" s="108" t="s">
        <v>86</v>
      </c>
      <c r="C41" s="251" t="s">
        <v>87</v>
      </c>
      <c r="D41" s="252"/>
      <c r="E41" s="252"/>
      <c r="F41" s="252"/>
      <c r="G41" s="252"/>
      <c r="H41" s="252"/>
      <c r="I41" s="253"/>
      <c r="J41" s="150"/>
      <c r="K41" s="113"/>
      <c r="L41" s="95"/>
      <c r="M41" s="95"/>
      <c r="N41" s="95"/>
      <c r="O41" s="95"/>
      <c r="P41" s="95"/>
      <c r="Q41" s="95"/>
      <c r="R41" s="95"/>
      <c r="S41" s="95"/>
      <c r="U41" s="95"/>
    </row>
    <row r="42" spans="1:21" ht="51.75" customHeight="1" thickBot="1" x14ac:dyDescent="0.3">
      <c r="A42" s="95"/>
      <c r="B42" s="103" t="s">
        <v>88</v>
      </c>
      <c r="C42" s="251" t="s">
        <v>89</v>
      </c>
      <c r="D42" s="252"/>
      <c r="E42" s="252"/>
      <c r="F42" s="252"/>
      <c r="G42" s="252"/>
      <c r="H42" s="252"/>
      <c r="I42" s="253"/>
      <c r="J42" s="150"/>
      <c r="K42" s="113"/>
      <c r="L42" s="95"/>
      <c r="M42" s="95"/>
      <c r="N42" s="95"/>
      <c r="O42" s="95"/>
      <c r="P42" s="95"/>
      <c r="Q42" s="95"/>
      <c r="R42" s="95"/>
      <c r="S42" s="95"/>
      <c r="T42" s="95"/>
      <c r="U42" s="95"/>
    </row>
    <row r="43" spans="1:21" ht="15" customHeight="1" x14ac:dyDescent="0.25">
      <c r="A43" s="95"/>
      <c r="B43" s="270" t="s">
        <v>90</v>
      </c>
      <c r="C43" s="261" t="s">
        <v>91</v>
      </c>
      <c r="D43" s="262"/>
      <c r="E43" s="262"/>
      <c r="F43" s="262"/>
      <c r="G43" s="262"/>
      <c r="H43" s="262"/>
      <c r="I43" s="263"/>
      <c r="J43" s="150"/>
      <c r="K43" s="113"/>
      <c r="L43" s="95"/>
      <c r="M43" s="95"/>
      <c r="N43" s="95"/>
      <c r="O43" s="95"/>
      <c r="P43" s="95"/>
      <c r="Q43" s="95"/>
      <c r="R43" s="95"/>
      <c r="S43" s="95"/>
      <c r="T43" s="95"/>
      <c r="U43" s="95"/>
    </row>
    <row r="44" spans="1:21" ht="39" customHeight="1" x14ac:dyDescent="0.25">
      <c r="A44" s="95"/>
      <c r="B44" s="271"/>
      <c r="C44" s="264"/>
      <c r="D44" s="265"/>
      <c r="E44" s="265"/>
      <c r="F44" s="265"/>
      <c r="G44" s="265"/>
      <c r="H44" s="265"/>
      <c r="I44" s="266"/>
      <c r="J44" s="150"/>
      <c r="K44" s="95"/>
      <c r="L44" s="95"/>
      <c r="M44" s="95"/>
      <c r="N44" s="95"/>
      <c r="O44" s="95"/>
      <c r="P44" s="95"/>
      <c r="Q44" s="95"/>
      <c r="R44" s="95"/>
      <c r="S44" s="95"/>
      <c r="T44" s="95"/>
      <c r="U44" s="95"/>
    </row>
    <row r="45" spans="1:21" ht="27" customHeight="1" x14ac:dyDescent="0.25">
      <c r="A45" s="95"/>
      <c r="B45" s="271"/>
      <c r="C45" s="264"/>
      <c r="D45" s="265"/>
      <c r="E45" s="265"/>
      <c r="F45" s="265"/>
      <c r="G45" s="265"/>
      <c r="H45" s="265"/>
      <c r="I45" s="266"/>
      <c r="J45" s="150"/>
      <c r="K45" s="95"/>
      <c r="L45" s="95"/>
      <c r="M45" s="95"/>
      <c r="N45" s="95"/>
      <c r="O45" s="95"/>
      <c r="P45" s="95"/>
      <c r="Q45" s="95"/>
      <c r="R45" s="95"/>
      <c r="S45" s="95"/>
      <c r="T45" s="95"/>
      <c r="U45" s="95"/>
    </row>
    <row r="46" spans="1:21" ht="24.75" customHeight="1" thickBot="1" x14ac:dyDescent="0.3">
      <c r="A46" s="95"/>
      <c r="B46" s="272"/>
      <c r="C46" s="267"/>
      <c r="D46" s="268"/>
      <c r="E46" s="268"/>
      <c r="F46" s="268"/>
      <c r="G46" s="268"/>
      <c r="H46" s="268"/>
      <c r="I46" s="269"/>
      <c r="J46" s="150"/>
      <c r="K46" s="95"/>
      <c r="L46" s="95"/>
      <c r="M46" s="95"/>
      <c r="N46" s="95"/>
      <c r="O46" s="95"/>
      <c r="P46" s="95"/>
      <c r="Q46" s="95"/>
      <c r="R46" s="95"/>
      <c r="S46" s="95"/>
      <c r="T46" s="95"/>
      <c r="U46" s="95"/>
    </row>
    <row r="47" spans="1:21" ht="36.75" customHeight="1" x14ac:dyDescent="0.25">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5">
      <c r="A48" s="95"/>
      <c r="B48" s="95"/>
      <c r="C48" s="95"/>
      <c r="D48" s="95"/>
      <c r="E48" s="95"/>
      <c r="F48" s="95"/>
      <c r="G48" s="95"/>
      <c r="H48" s="95"/>
      <c r="I48" s="95"/>
      <c r="J48" s="95"/>
      <c r="K48" s="95"/>
      <c r="U48" s="95"/>
    </row>
    <row r="49" spans="1:21" ht="15" customHeight="1" x14ac:dyDescent="0.25">
      <c r="A49" s="95"/>
      <c r="B49" s="95"/>
      <c r="C49" s="95"/>
      <c r="D49" s="95"/>
      <c r="E49" s="95"/>
      <c r="F49" s="95"/>
      <c r="G49" s="95"/>
      <c r="H49" s="95"/>
      <c r="I49" s="95"/>
      <c r="J49" s="95"/>
      <c r="K49" s="95"/>
      <c r="U49" s="95"/>
    </row>
    <row r="50" spans="1:21" ht="15" customHeight="1" x14ac:dyDescent="0.25">
      <c r="A50" s="95"/>
      <c r="B50" s="95"/>
      <c r="C50" s="95"/>
      <c r="D50" s="95"/>
      <c r="E50" s="95"/>
      <c r="F50" s="95"/>
      <c r="G50" s="95"/>
      <c r="H50" s="95"/>
      <c r="I50" s="95"/>
      <c r="J50" s="95"/>
      <c r="K50" s="95"/>
      <c r="U50" s="95"/>
    </row>
    <row r="51" spans="1:21" ht="15" customHeight="1" x14ac:dyDescent="0.25">
      <c r="A51" s="95"/>
      <c r="B51" s="95"/>
      <c r="C51" s="95"/>
      <c r="D51" s="95"/>
      <c r="E51" s="95"/>
      <c r="F51" s="95"/>
      <c r="G51" s="95"/>
      <c r="H51" s="95"/>
      <c r="I51" s="95"/>
      <c r="J51" s="95"/>
    </row>
    <row r="52" spans="1:21" ht="15" customHeight="1" x14ac:dyDescent="0.25">
      <c r="A52" s="95"/>
      <c r="B52" s="95"/>
      <c r="C52" s="95"/>
      <c r="D52" s="95"/>
      <c r="E52" s="95"/>
      <c r="F52" s="95"/>
      <c r="G52" s="95"/>
      <c r="H52" s="95"/>
      <c r="I52" s="95"/>
      <c r="J52" s="95"/>
    </row>
    <row r="53" spans="1:21" ht="15" customHeight="1" x14ac:dyDescent="0.25">
      <c r="A53" s="95"/>
      <c r="B53" s="95"/>
      <c r="C53" s="95"/>
      <c r="D53" s="95"/>
      <c r="E53" s="95"/>
      <c r="F53" s="95"/>
      <c r="G53" s="95"/>
      <c r="H53" s="95"/>
      <c r="I53" s="95"/>
      <c r="J53" s="95"/>
    </row>
    <row r="54" spans="1:21" ht="15" customHeight="1" x14ac:dyDescent="0.25">
      <c r="A54" s="95"/>
      <c r="B54" s="95"/>
      <c r="C54" s="95"/>
      <c r="D54" s="95"/>
      <c r="E54" s="95"/>
      <c r="F54" s="95"/>
      <c r="G54" s="95"/>
      <c r="H54" s="95"/>
      <c r="I54" s="95"/>
      <c r="J54" s="9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0866141732283472" right="0.70866141732283472" top="0.74803149606299213" bottom="0.74803149606299213" header="0.31496062992125984" footer="0.31496062992125984"/>
  <pageSetup scale="56" orientation="portrait" r:id="rId1"/>
  <headerFooter>
    <oddFooter xml:space="preserve">&amp;R&amp;7FO-FGD-PC03-01
V1
</oddFooter>
  </headerFooter>
  <rowBreaks count="1" manualBreakCount="1">
    <brk id="28" max="20" man="1"/>
  </rowBreaks>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showGridLines="0" view="pageBreakPreview" zoomScale="30" zoomScaleNormal="50" zoomScaleSheetLayoutView="30" zoomScalePageLayoutView="50" workbookViewId="0">
      <selection activeCell="H8" sqref="H8:H11"/>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24.75" customHeight="1" x14ac:dyDescent="0.45">
      <c r="A1" s="114"/>
      <c r="B1" s="115"/>
      <c r="C1" s="116"/>
      <c r="D1" s="116"/>
      <c r="E1" s="116"/>
      <c r="F1" s="345"/>
      <c r="G1" s="134"/>
      <c r="H1" s="332"/>
      <c r="I1" s="135"/>
      <c r="J1" s="135"/>
      <c r="K1" s="116"/>
      <c r="L1" s="116"/>
      <c r="M1" s="116"/>
      <c r="N1" s="116"/>
      <c r="O1" s="116"/>
      <c r="P1" s="117"/>
      <c r="Q1" s="116"/>
      <c r="R1" s="116"/>
      <c r="S1" s="114"/>
      <c r="T1" s="114"/>
      <c r="U1" s="114"/>
    </row>
    <row r="2" spans="1:21" ht="24.75" customHeight="1" x14ac:dyDescent="0.25">
      <c r="A2" s="114"/>
      <c r="B2" s="115"/>
      <c r="C2" s="116"/>
      <c r="D2" s="116"/>
      <c r="E2" s="116"/>
      <c r="F2" s="346"/>
      <c r="G2" s="136"/>
      <c r="H2" s="332"/>
      <c r="I2" s="135"/>
      <c r="J2" s="135"/>
      <c r="K2" s="116"/>
      <c r="L2" s="116"/>
      <c r="M2" s="116"/>
      <c r="N2" s="116"/>
      <c r="O2" s="116"/>
      <c r="P2" s="117"/>
      <c r="Q2" s="116"/>
      <c r="R2" s="116"/>
      <c r="S2" s="114"/>
      <c r="T2" s="114"/>
      <c r="U2" s="114"/>
    </row>
    <row r="3" spans="1:21" ht="24.75" customHeight="1" thickBot="1" x14ac:dyDescent="0.3">
      <c r="A3" s="114"/>
      <c r="B3" s="115"/>
      <c r="C3" s="116"/>
      <c r="D3" s="116"/>
      <c r="E3" s="116"/>
      <c r="F3" s="116"/>
      <c r="G3" s="116"/>
      <c r="H3" s="116"/>
      <c r="I3" s="116"/>
      <c r="J3" s="116"/>
      <c r="K3" s="116"/>
      <c r="L3" s="116"/>
      <c r="M3" s="116"/>
      <c r="N3" s="116"/>
      <c r="O3" s="116"/>
      <c r="P3" s="117"/>
      <c r="Q3" s="116"/>
      <c r="R3" s="116"/>
      <c r="S3" s="114"/>
      <c r="T3" s="114"/>
      <c r="U3" s="114"/>
    </row>
    <row r="4" spans="1:21" ht="24.75" customHeight="1" thickBot="1" x14ac:dyDescent="0.3">
      <c r="A4" s="114"/>
      <c r="B4" s="352" t="s">
        <v>92</v>
      </c>
      <c r="C4" s="353"/>
      <c r="D4" s="353"/>
      <c r="E4" s="353"/>
      <c r="F4" s="353"/>
      <c r="G4" s="353"/>
      <c r="H4" s="353"/>
      <c r="I4" s="353"/>
      <c r="J4" s="353"/>
      <c r="K4" s="353"/>
      <c r="L4" s="353"/>
      <c r="M4" s="353"/>
      <c r="N4" s="353"/>
      <c r="O4" s="353"/>
      <c r="P4" s="353"/>
      <c r="Q4" s="353"/>
      <c r="R4" s="354"/>
      <c r="S4" s="114"/>
      <c r="T4" s="114"/>
      <c r="U4" s="114"/>
    </row>
    <row r="5" spans="1:21" ht="35.25" customHeight="1" thickBot="1" x14ac:dyDescent="0.3">
      <c r="A5" s="114"/>
      <c r="B5" s="347" t="s">
        <v>93</v>
      </c>
      <c r="C5" s="333"/>
      <c r="D5" s="333"/>
      <c r="E5" s="333"/>
      <c r="F5" s="333"/>
      <c r="G5" s="333"/>
      <c r="H5" s="334"/>
      <c r="I5" s="153"/>
      <c r="J5" s="153"/>
      <c r="K5" s="333"/>
      <c r="L5" s="333"/>
      <c r="M5" s="333"/>
      <c r="N5" s="334"/>
      <c r="O5" s="347" t="s">
        <v>94</v>
      </c>
      <c r="P5" s="348"/>
      <c r="Q5" s="348"/>
      <c r="R5" s="349"/>
      <c r="S5" s="114"/>
      <c r="T5" s="114"/>
      <c r="U5" s="114"/>
    </row>
    <row r="6" spans="1:21" s="56" customFormat="1" ht="56.25" customHeight="1" thickBot="1" x14ac:dyDescent="0.5">
      <c r="A6" s="114"/>
      <c r="B6" s="355" t="s">
        <v>17</v>
      </c>
      <c r="C6" s="336" t="s">
        <v>95</v>
      </c>
      <c r="D6" s="335" t="s">
        <v>96</v>
      </c>
      <c r="E6" s="335" t="s">
        <v>97</v>
      </c>
      <c r="F6" s="335" t="s">
        <v>98</v>
      </c>
      <c r="G6" s="335" t="s">
        <v>69</v>
      </c>
      <c r="H6" s="358" t="s">
        <v>99</v>
      </c>
      <c r="I6" s="359"/>
      <c r="J6" s="362" t="s">
        <v>100</v>
      </c>
      <c r="K6" s="363"/>
      <c r="L6" s="363"/>
      <c r="M6" s="363"/>
      <c r="N6" s="364"/>
      <c r="O6" s="335" t="s">
        <v>101</v>
      </c>
      <c r="P6" s="350" t="s">
        <v>102</v>
      </c>
      <c r="Q6" s="335" t="s">
        <v>90</v>
      </c>
      <c r="R6" s="335"/>
      <c r="S6" s="114"/>
      <c r="T6" s="114"/>
      <c r="U6" s="114"/>
    </row>
    <row r="7" spans="1:21" s="57" customFormat="1" ht="129" customHeight="1" thickBot="1" x14ac:dyDescent="0.5">
      <c r="A7" s="114"/>
      <c r="B7" s="356"/>
      <c r="C7" s="357"/>
      <c r="D7" s="336"/>
      <c r="E7" s="336"/>
      <c r="F7" s="336"/>
      <c r="G7" s="336"/>
      <c r="H7" s="360"/>
      <c r="I7" s="361"/>
      <c r="J7" s="159" t="s">
        <v>103</v>
      </c>
      <c r="K7" s="159" t="s">
        <v>104</v>
      </c>
      <c r="L7" s="159" t="s">
        <v>105</v>
      </c>
      <c r="M7" s="159" t="s">
        <v>106</v>
      </c>
      <c r="N7" s="159" t="s">
        <v>107</v>
      </c>
      <c r="O7" s="336"/>
      <c r="P7" s="351"/>
      <c r="Q7" s="197" t="s">
        <v>108</v>
      </c>
      <c r="R7" s="197" t="s">
        <v>109</v>
      </c>
      <c r="S7" s="114"/>
      <c r="T7" s="114"/>
      <c r="U7" s="114"/>
    </row>
    <row r="8" spans="1:21" ht="105" customHeight="1" x14ac:dyDescent="0.25">
      <c r="A8" s="114"/>
      <c r="B8" s="307">
        <v>1</v>
      </c>
      <c r="C8" s="308"/>
      <c r="D8" s="309"/>
      <c r="E8" s="304"/>
      <c r="F8" s="311"/>
      <c r="G8" s="157"/>
      <c r="H8" s="305"/>
      <c r="I8" s="344"/>
      <c r="J8" s="305"/>
      <c r="K8" s="305"/>
      <c r="L8" s="304"/>
      <c r="M8" s="342"/>
      <c r="N8" s="344"/>
      <c r="O8" s="337"/>
      <c r="P8" s="341"/>
      <c r="Q8" s="304"/>
      <c r="R8" s="300"/>
      <c r="S8" s="114"/>
      <c r="T8" s="114"/>
      <c r="U8" s="114"/>
    </row>
    <row r="9" spans="1:21" ht="117" customHeight="1" x14ac:dyDescent="0.25">
      <c r="A9" s="114"/>
      <c r="B9" s="301"/>
      <c r="C9" s="302"/>
      <c r="D9" s="310"/>
      <c r="E9" s="296"/>
      <c r="F9" s="296"/>
      <c r="G9" s="158"/>
      <c r="H9" s="296"/>
      <c r="I9" s="295"/>
      <c r="J9" s="296"/>
      <c r="K9" s="296"/>
      <c r="L9" s="296"/>
      <c r="M9" s="343"/>
      <c r="N9" s="295"/>
      <c r="O9" s="298"/>
      <c r="P9" s="299"/>
      <c r="Q9" s="296"/>
      <c r="R9" s="297"/>
      <c r="S9" s="114"/>
      <c r="T9" s="114"/>
      <c r="U9" s="114"/>
    </row>
    <row r="10" spans="1:21" ht="113.25" customHeight="1" x14ac:dyDescent="0.25">
      <c r="A10" s="114"/>
      <c r="B10" s="301"/>
      <c r="C10" s="302"/>
      <c r="D10" s="310"/>
      <c r="E10" s="296"/>
      <c r="F10" s="296"/>
      <c r="G10" s="158"/>
      <c r="H10" s="296"/>
      <c r="I10" s="160"/>
      <c r="J10" s="296"/>
      <c r="K10" s="296"/>
      <c r="L10" s="296"/>
      <c r="M10" s="343"/>
      <c r="N10" s="295"/>
      <c r="O10" s="298"/>
      <c r="P10" s="299"/>
      <c r="Q10" s="296"/>
      <c r="R10" s="297"/>
      <c r="S10" s="114"/>
      <c r="T10" s="114"/>
      <c r="U10" s="114"/>
    </row>
    <row r="11" spans="1:21" ht="175.5" customHeight="1" x14ac:dyDescent="0.25">
      <c r="A11" s="114"/>
      <c r="B11" s="301"/>
      <c r="C11" s="302"/>
      <c r="D11" s="310"/>
      <c r="E11" s="296"/>
      <c r="F11" s="296"/>
      <c r="G11" s="158"/>
      <c r="H11" s="296"/>
      <c r="I11" s="160"/>
      <c r="J11" s="296"/>
      <c r="K11" s="296"/>
      <c r="L11" s="296"/>
      <c r="M11" s="343"/>
      <c r="N11" s="295"/>
      <c r="O11" s="298"/>
      <c r="P11" s="299"/>
      <c r="Q11" s="296"/>
      <c r="R11" s="297"/>
      <c r="S11" s="114"/>
      <c r="T11" s="114"/>
      <c r="U11" s="114"/>
    </row>
    <row r="12" spans="1:21" ht="102" customHeight="1" x14ac:dyDescent="0.25">
      <c r="A12" s="114"/>
      <c r="B12" s="301">
        <v>2</v>
      </c>
      <c r="C12" s="302"/>
      <c r="D12" s="303"/>
      <c r="E12" s="302"/>
      <c r="F12" s="312"/>
      <c r="G12" s="158"/>
      <c r="H12" s="313"/>
      <c r="I12" s="160"/>
      <c r="J12" s="306"/>
      <c r="K12" s="313"/>
      <c r="L12" s="314"/>
      <c r="M12" s="313"/>
      <c r="N12" s="295"/>
      <c r="O12" s="298"/>
      <c r="P12" s="299"/>
      <c r="Q12" s="296"/>
      <c r="R12" s="297"/>
      <c r="S12" s="114"/>
      <c r="T12" s="114"/>
      <c r="U12" s="114"/>
    </row>
    <row r="13" spans="1:21" ht="75.75" customHeight="1" x14ac:dyDescent="0.25">
      <c r="A13" s="114"/>
      <c r="B13" s="301"/>
      <c r="C13" s="302"/>
      <c r="D13" s="303"/>
      <c r="E13" s="302"/>
      <c r="F13" s="296"/>
      <c r="G13" s="158"/>
      <c r="H13" s="313"/>
      <c r="I13" s="160"/>
      <c r="J13" s="296"/>
      <c r="K13" s="313"/>
      <c r="L13" s="314"/>
      <c r="M13" s="313"/>
      <c r="N13" s="295"/>
      <c r="O13" s="298"/>
      <c r="P13" s="299"/>
      <c r="Q13" s="296"/>
      <c r="R13" s="297"/>
      <c r="S13" s="114"/>
      <c r="T13" s="114"/>
      <c r="U13" s="114"/>
    </row>
    <row r="14" spans="1:21" ht="99.75" customHeight="1" x14ac:dyDescent="0.25">
      <c r="A14" s="114"/>
      <c r="B14" s="301"/>
      <c r="C14" s="302"/>
      <c r="D14" s="303"/>
      <c r="E14" s="302"/>
      <c r="F14" s="296"/>
      <c r="G14" s="158"/>
      <c r="H14" s="313"/>
      <c r="I14" s="160"/>
      <c r="J14" s="296"/>
      <c r="K14" s="313"/>
      <c r="L14" s="314"/>
      <c r="M14" s="313"/>
      <c r="N14" s="295"/>
      <c r="O14" s="298"/>
      <c r="P14" s="299"/>
      <c r="Q14" s="296"/>
      <c r="R14" s="297"/>
      <c r="S14" s="114"/>
      <c r="T14" s="114"/>
      <c r="U14" s="114"/>
    </row>
    <row r="15" spans="1:21" ht="120" customHeight="1" x14ac:dyDescent="0.25">
      <c r="A15" s="114"/>
      <c r="B15" s="301">
        <v>3</v>
      </c>
      <c r="C15" s="302"/>
      <c r="D15" s="303"/>
      <c r="E15" s="302"/>
      <c r="F15" s="312"/>
      <c r="G15" s="158"/>
      <c r="H15" s="313"/>
      <c r="I15" s="160"/>
      <c r="J15" s="306"/>
      <c r="K15" s="313"/>
      <c r="L15" s="314"/>
      <c r="M15" s="313"/>
      <c r="N15" s="295"/>
      <c r="O15" s="298"/>
      <c r="P15" s="299"/>
      <c r="Q15" s="296"/>
      <c r="R15" s="297"/>
      <c r="S15" s="114"/>
      <c r="T15" s="114"/>
      <c r="U15" s="114"/>
    </row>
    <row r="16" spans="1:21" ht="120" customHeight="1" x14ac:dyDescent="0.25">
      <c r="A16" s="114"/>
      <c r="B16" s="301"/>
      <c r="C16" s="302"/>
      <c r="D16" s="303"/>
      <c r="E16" s="302"/>
      <c r="F16" s="312"/>
      <c r="G16" s="158"/>
      <c r="H16" s="313"/>
      <c r="I16" s="160"/>
      <c r="J16" s="306"/>
      <c r="K16" s="313"/>
      <c r="L16" s="314"/>
      <c r="M16" s="313"/>
      <c r="N16" s="295"/>
      <c r="O16" s="298"/>
      <c r="P16" s="299"/>
      <c r="Q16" s="296"/>
      <c r="R16" s="297"/>
      <c r="S16" s="114"/>
      <c r="T16" s="114"/>
      <c r="U16" s="114"/>
    </row>
    <row r="17" spans="1:21" ht="255" customHeight="1" x14ac:dyDescent="0.25">
      <c r="A17" s="114"/>
      <c r="B17" s="301"/>
      <c r="C17" s="302"/>
      <c r="D17" s="303"/>
      <c r="E17" s="302"/>
      <c r="F17" s="296"/>
      <c r="G17" s="158"/>
      <c r="H17" s="313"/>
      <c r="I17" s="160"/>
      <c r="J17" s="296"/>
      <c r="K17" s="313"/>
      <c r="L17" s="314"/>
      <c r="M17" s="313"/>
      <c r="N17" s="295"/>
      <c r="O17" s="298"/>
      <c r="P17" s="299"/>
      <c r="Q17" s="296"/>
      <c r="R17" s="297"/>
      <c r="S17" s="114"/>
      <c r="T17" s="114"/>
      <c r="U17" s="114"/>
    </row>
    <row r="18" spans="1:21" ht="143.25" customHeight="1" x14ac:dyDescent="0.25">
      <c r="A18" s="114"/>
      <c r="B18" s="301">
        <v>4</v>
      </c>
      <c r="C18" s="302"/>
      <c r="D18" s="303"/>
      <c r="E18" s="302"/>
      <c r="F18" s="312"/>
      <c r="G18" s="158"/>
      <c r="H18" s="313"/>
      <c r="I18" s="160"/>
      <c r="J18" s="306"/>
      <c r="K18" s="313"/>
      <c r="L18" s="314"/>
      <c r="M18" s="313"/>
      <c r="N18" s="295"/>
      <c r="O18" s="298"/>
      <c r="P18" s="299"/>
      <c r="Q18" s="296"/>
      <c r="R18" s="297"/>
      <c r="S18" s="114"/>
      <c r="T18" s="114"/>
      <c r="U18" s="114"/>
    </row>
    <row r="19" spans="1:21" ht="130.5" customHeight="1" x14ac:dyDescent="0.25">
      <c r="A19" s="114"/>
      <c r="B19" s="301"/>
      <c r="C19" s="302"/>
      <c r="D19" s="303"/>
      <c r="E19" s="302"/>
      <c r="F19" s="296"/>
      <c r="G19" s="158"/>
      <c r="H19" s="313"/>
      <c r="I19" s="160"/>
      <c r="J19" s="296"/>
      <c r="K19" s="313"/>
      <c r="L19" s="314"/>
      <c r="M19" s="313"/>
      <c r="N19" s="295"/>
      <c r="O19" s="298"/>
      <c r="P19" s="299"/>
      <c r="Q19" s="296"/>
      <c r="R19" s="297"/>
      <c r="S19" s="114"/>
      <c r="T19" s="114"/>
      <c r="U19" s="114"/>
    </row>
    <row r="20" spans="1:21" ht="168" customHeight="1" thickBot="1" x14ac:dyDescent="0.3">
      <c r="A20" s="114"/>
      <c r="B20" s="205">
        <v>5</v>
      </c>
      <c r="C20" s="206"/>
      <c r="D20" s="207"/>
      <c r="E20" s="206"/>
      <c r="F20" s="206"/>
      <c r="G20" s="208"/>
      <c r="H20" s="209"/>
      <c r="I20" s="210"/>
      <c r="J20" s="211"/>
      <c r="K20" s="209"/>
      <c r="L20" s="212"/>
      <c r="M20" s="209"/>
      <c r="N20" s="211"/>
      <c r="O20" s="213"/>
      <c r="P20" s="214"/>
      <c r="Q20" s="215"/>
      <c r="R20" s="216"/>
      <c r="S20" s="114"/>
      <c r="T20" s="114"/>
      <c r="U20" s="114"/>
    </row>
    <row r="21" spans="1:21" ht="27" customHeight="1" thickBot="1" x14ac:dyDescent="0.35">
      <c r="A21" s="114"/>
      <c r="B21" s="198" t="s">
        <v>48</v>
      </c>
      <c r="C21" s="199"/>
      <c r="D21" s="199"/>
      <c r="E21" s="200"/>
      <c r="F21" s="200"/>
      <c r="G21" s="200"/>
      <c r="H21" s="201">
        <f>IF(SUM(H8:H20)&gt;100%,"supera el 100%",SUM(H8:H20))</f>
        <v>0</v>
      </c>
      <c r="I21" s="202"/>
      <c r="J21" s="202"/>
      <c r="K21" s="202"/>
      <c r="L21" s="203"/>
      <c r="M21" s="203"/>
      <c r="N21" s="202"/>
      <c r="O21" s="203"/>
      <c r="P21" s="204">
        <f>SUM(P8:P20)</f>
        <v>0</v>
      </c>
      <c r="Q21" s="62"/>
      <c r="R21" s="73"/>
      <c r="S21" s="114"/>
      <c r="T21" s="114"/>
      <c r="U21" s="114"/>
    </row>
    <row r="22" spans="1:21" ht="27" customHeight="1" x14ac:dyDescent="0.25">
      <c r="A22" s="114"/>
      <c r="B22" s="338" t="s">
        <v>110</v>
      </c>
      <c r="C22" s="339"/>
      <c r="D22" s="339"/>
      <c r="E22" s="339"/>
      <c r="F22" s="339"/>
      <c r="G22" s="339"/>
      <c r="H22" s="339"/>
      <c r="I22" s="339"/>
      <c r="J22" s="339"/>
      <c r="K22" s="339"/>
      <c r="L22" s="339"/>
      <c r="M22" s="339"/>
      <c r="N22" s="339"/>
      <c r="O22" s="340"/>
      <c r="P22" s="68">
        <v>0</v>
      </c>
      <c r="Q22" s="330"/>
      <c r="R22" s="331"/>
      <c r="S22" s="114"/>
      <c r="T22" s="114"/>
      <c r="U22" s="114"/>
    </row>
    <row r="23" spans="1:21" ht="27" customHeight="1" x14ac:dyDescent="0.25">
      <c r="A23" s="114"/>
      <c r="B23" s="69"/>
      <c r="C23" s="66"/>
      <c r="D23" s="66"/>
      <c r="E23" s="66"/>
      <c r="F23" s="66"/>
      <c r="G23" s="66"/>
      <c r="H23" s="66"/>
      <c r="I23" s="66"/>
      <c r="J23" s="66"/>
      <c r="K23" s="66"/>
      <c r="L23" s="66"/>
      <c r="M23" s="65"/>
      <c r="N23" s="65"/>
      <c r="O23" s="65"/>
      <c r="P23" s="67">
        <f>SUM(P21:P22)</f>
        <v>0</v>
      </c>
      <c r="Q23" s="330"/>
      <c r="R23" s="331"/>
      <c r="S23" s="114"/>
      <c r="T23" s="114"/>
      <c r="U23" s="114"/>
    </row>
    <row r="24" spans="1:21" ht="27" customHeight="1" x14ac:dyDescent="0.25">
      <c r="A24" s="114"/>
      <c r="B24" s="70"/>
      <c r="C24" s="64"/>
      <c r="D24" s="64"/>
      <c r="E24" s="64"/>
      <c r="F24" s="65"/>
      <c r="G24" s="65"/>
      <c r="H24" s="65"/>
      <c r="I24" s="65"/>
      <c r="J24" s="65"/>
      <c r="K24" s="65"/>
      <c r="L24" s="65"/>
      <c r="M24" s="65"/>
      <c r="N24" s="65"/>
      <c r="O24" s="65"/>
      <c r="P24" s="65"/>
      <c r="Q24" s="330"/>
      <c r="R24" s="331"/>
      <c r="S24" s="114"/>
      <c r="T24" s="114"/>
      <c r="U24" s="114"/>
    </row>
    <row r="25" spans="1:21" ht="29.25" customHeight="1" thickBot="1" x14ac:dyDescent="0.3">
      <c r="A25" s="114"/>
      <c r="B25" s="118"/>
      <c r="C25" s="119"/>
      <c r="D25" s="71"/>
      <c r="E25" s="71"/>
      <c r="F25" s="119"/>
      <c r="G25" s="119"/>
      <c r="H25" s="71"/>
      <c r="I25" s="71"/>
      <c r="J25" s="71"/>
      <c r="K25" s="71"/>
      <c r="L25" s="71"/>
      <c r="M25" s="71"/>
      <c r="N25" s="71"/>
      <c r="O25" s="71"/>
      <c r="P25" s="120"/>
      <c r="Q25" s="71"/>
      <c r="R25" s="121"/>
      <c r="S25" s="114"/>
      <c r="T25" s="114"/>
      <c r="U25" s="114"/>
    </row>
    <row r="26" spans="1:21" ht="48.75" customHeight="1" x14ac:dyDescent="0.35">
      <c r="A26" s="114"/>
      <c r="B26" s="118"/>
      <c r="C26" s="140" t="s">
        <v>111</v>
      </c>
      <c r="D26" s="321">
        <v>44278</v>
      </c>
      <c r="E26" s="322"/>
      <c r="F26" s="71"/>
      <c r="G26" s="327"/>
      <c r="H26" s="328"/>
      <c r="I26" s="328"/>
      <c r="J26" s="329"/>
      <c r="K26" s="122"/>
      <c r="L26" s="315"/>
      <c r="M26" s="316"/>
      <c r="N26" s="316"/>
      <c r="O26" s="317"/>
      <c r="P26" s="123"/>
      <c r="Q26" s="124"/>
      <c r="R26" s="125"/>
      <c r="S26" s="114"/>
      <c r="T26" s="114"/>
      <c r="U26" s="114"/>
    </row>
    <row r="27" spans="1:21" ht="48" customHeight="1" thickBot="1" x14ac:dyDescent="0.4">
      <c r="A27" s="114"/>
      <c r="B27" s="118"/>
      <c r="C27" s="140" t="s">
        <v>112</v>
      </c>
      <c r="D27" s="323">
        <v>2020</v>
      </c>
      <c r="E27" s="323"/>
      <c r="F27" s="71"/>
      <c r="G27" s="324" t="s">
        <v>220</v>
      </c>
      <c r="H27" s="325"/>
      <c r="I27" s="325"/>
      <c r="J27" s="326"/>
      <c r="K27" s="122"/>
      <c r="L27" s="318" t="s">
        <v>113</v>
      </c>
      <c r="M27" s="319"/>
      <c r="N27" s="319"/>
      <c r="O27" s="320"/>
      <c r="P27" s="126"/>
      <c r="Q27" s="127"/>
      <c r="R27" s="128"/>
      <c r="S27" s="114"/>
      <c r="T27" s="114"/>
      <c r="U27" s="114"/>
    </row>
    <row r="28" spans="1:21" ht="27" thickBot="1" x14ac:dyDescent="0.3">
      <c r="A28" s="114"/>
      <c r="B28" s="129"/>
      <c r="C28" s="130"/>
      <c r="D28" s="72"/>
      <c r="E28" s="72"/>
      <c r="F28" s="72"/>
      <c r="G28" s="72"/>
      <c r="H28" s="72"/>
      <c r="I28" s="72"/>
      <c r="J28" s="72"/>
      <c r="K28" s="72"/>
      <c r="L28" s="72"/>
      <c r="M28" s="72"/>
      <c r="N28" s="72"/>
      <c r="O28" s="72"/>
      <c r="P28" s="131"/>
      <c r="Q28" s="72"/>
      <c r="R28" s="132"/>
      <c r="S28" s="114"/>
      <c r="T28" s="114"/>
      <c r="U28" s="114"/>
    </row>
    <row r="29" spans="1:21" ht="26.25" x14ac:dyDescent="0.25">
      <c r="A29" s="114"/>
      <c r="B29" s="114"/>
      <c r="C29" s="114"/>
      <c r="D29" s="114"/>
      <c r="E29" s="114"/>
      <c r="F29" s="114"/>
      <c r="G29" s="114"/>
      <c r="H29" s="114"/>
      <c r="I29" s="114"/>
      <c r="J29" s="114"/>
      <c r="K29" s="114"/>
      <c r="L29" s="114"/>
      <c r="M29" s="114"/>
      <c r="N29" s="114"/>
      <c r="O29" s="114"/>
      <c r="P29" s="114"/>
      <c r="Q29" s="114"/>
      <c r="R29" s="114"/>
      <c r="S29" s="114"/>
      <c r="T29" s="114"/>
      <c r="U29" s="114"/>
    </row>
    <row r="30" spans="1:21" ht="26.25" x14ac:dyDescent="0.25">
      <c r="A30" s="114"/>
      <c r="B30" s="114"/>
      <c r="C30" s="114"/>
      <c r="D30" s="114"/>
      <c r="E30" s="114"/>
      <c r="F30" s="114"/>
      <c r="G30" s="114"/>
      <c r="H30" s="114"/>
      <c r="I30" s="114"/>
      <c r="J30" s="114"/>
      <c r="K30" s="114"/>
      <c r="L30" s="114"/>
      <c r="M30" s="114"/>
      <c r="N30" s="114"/>
      <c r="O30" s="114"/>
      <c r="P30" s="114"/>
      <c r="Q30" s="114"/>
      <c r="R30" s="114"/>
      <c r="S30" s="114"/>
      <c r="T30" s="114"/>
      <c r="U30" s="114"/>
    </row>
  </sheetData>
  <mergeCells count="86">
    <mergeCell ref="F1:F2"/>
    <mergeCell ref="O5:R5"/>
    <mergeCell ref="F6:F7"/>
    <mergeCell ref="P6:P7"/>
    <mergeCell ref="Q6:R6"/>
    <mergeCell ref="B4:R4"/>
    <mergeCell ref="B5:H5"/>
    <mergeCell ref="B6:B7"/>
    <mergeCell ref="E6:E7"/>
    <mergeCell ref="C6:C7"/>
    <mergeCell ref="D6:D7"/>
    <mergeCell ref="O6:O7"/>
    <mergeCell ref="H6:I7"/>
    <mergeCell ref="J6:N6"/>
    <mergeCell ref="Q22:R24"/>
    <mergeCell ref="H1:H2"/>
    <mergeCell ref="K5:N5"/>
    <mergeCell ref="G6:G7"/>
    <mergeCell ref="O8:O11"/>
    <mergeCell ref="B22:O22"/>
    <mergeCell ref="P8:P11"/>
    <mergeCell ref="B12:B14"/>
    <mergeCell ref="C12:C14"/>
    <mergeCell ref="D12:D14"/>
    <mergeCell ref="H8:H11"/>
    <mergeCell ref="K8:K11"/>
    <mergeCell ref="L8:L11"/>
    <mergeCell ref="M8:M11"/>
    <mergeCell ref="N8:N11"/>
    <mergeCell ref="I8:I9"/>
    <mergeCell ref="L26:O26"/>
    <mergeCell ref="L27:O27"/>
    <mergeCell ref="D26:E26"/>
    <mergeCell ref="D27:E27"/>
    <mergeCell ref="G27:J27"/>
    <mergeCell ref="G26:J26"/>
    <mergeCell ref="H18:H19"/>
    <mergeCell ref="K18:K19"/>
    <mergeCell ref="L18:L19"/>
    <mergeCell ref="M18:M19"/>
    <mergeCell ref="E12:E14"/>
    <mergeCell ref="F12:F14"/>
    <mergeCell ref="H12:H14"/>
    <mergeCell ref="K12:K14"/>
    <mergeCell ref="L12:L14"/>
    <mergeCell ref="M12:M14"/>
    <mergeCell ref="F15:F17"/>
    <mergeCell ref="H15:H17"/>
    <mergeCell ref="K15:K17"/>
    <mergeCell ref="L15:L17"/>
    <mergeCell ref="M15:M17"/>
    <mergeCell ref="J18:J19"/>
    <mergeCell ref="B18:B19"/>
    <mergeCell ref="C18:C19"/>
    <mergeCell ref="D18:D19"/>
    <mergeCell ref="E18:E19"/>
    <mergeCell ref="F18:F19"/>
    <mergeCell ref="B15:B17"/>
    <mergeCell ref="C15:C17"/>
    <mergeCell ref="D15:D17"/>
    <mergeCell ref="E15:E17"/>
    <mergeCell ref="Q8:Q11"/>
    <mergeCell ref="J8:J11"/>
    <mergeCell ref="J12:J14"/>
    <mergeCell ref="J15:J17"/>
    <mergeCell ref="N15:N17"/>
    <mergeCell ref="B8:B11"/>
    <mergeCell ref="C8:C11"/>
    <mergeCell ref="D8:D11"/>
    <mergeCell ref="E8:E11"/>
    <mergeCell ref="F8:F11"/>
    <mergeCell ref="R8:R11"/>
    <mergeCell ref="Q12:Q14"/>
    <mergeCell ref="R12:R14"/>
    <mergeCell ref="Q15:Q17"/>
    <mergeCell ref="R15:R17"/>
    <mergeCell ref="N18:N19"/>
    <mergeCell ref="N12:N14"/>
    <mergeCell ref="Q18:Q19"/>
    <mergeCell ref="R18:R19"/>
    <mergeCell ref="O12:O14"/>
    <mergeCell ref="P12:P14"/>
    <mergeCell ref="O15:O17"/>
    <mergeCell ref="O18:O19"/>
    <mergeCell ref="P15:P17"/>
    <mergeCell ref="P18:P19"/>
  </mergeCells>
  <conditionalFormatting sqref="O8 O12 O15:O16 O18 O20">
    <cfRule type="cellIs" dxfId="4" priority="2" operator="greaterThan">
      <formula>100</formula>
    </cfRule>
  </conditionalFormatting>
  <dataValidations count="1">
    <dataValidation allowBlank="1" showInputMessage="1" showErrorMessage="1" errorTitle="error" error="solo datos númericos" sqref="H8:H20" xr:uid="{00000000-0002-0000-0200-000000000000}"/>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headerFooter>
    <oddFooter xml:space="preserve">&amp;R&amp;7FO-FGD-PC03-01
V1
</oddFooter>
  </headerFooter>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7" t="s">
        <v>114</v>
      </c>
      <c r="C2" s="217"/>
      <c r="D2" s="217"/>
      <c r="E2" s="217"/>
      <c r="F2" s="374"/>
      <c r="G2" s="374"/>
      <c r="H2" s="374"/>
      <c r="I2" s="374"/>
      <c r="J2" s="374"/>
      <c r="K2" s="374"/>
      <c r="L2" s="374"/>
      <c r="M2" s="374"/>
      <c r="N2" s="374"/>
      <c r="O2" s="374"/>
      <c r="P2" s="374"/>
      <c r="Q2" s="374"/>
      <c r="R2" s="374"/>
    </row>
    <row r="3" spans="1:19" x14ac:dyDescent="0.25">
      <c r="B3" s="233" t="s">
        <v>1</v>
      </c>
      <c r="C3" s="233"/>
      <c r="D3" s="233"/>
      <c r="E3" s="23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115</v>
      </c>
      <c r="D8" s="6">
        <v>41715</v>
      </c>
      <c r="F8" s="21"/>
    </row>
    <row r="9" spans="1:19" x14ac:dyDescent="0.25">
      <c r="C9" s="227" t="s">
        <v>116</v>
      </c>
      <c r="D9" s="5" t="s">
        <v>117</v>
      </c>
      <c r="F9" s="20"/>
      <c r="G9" s="7"/>
    </row>
    <row r="10" spans="1:19" x14ac:dyDescent="0.25">
      <c r="C10" s="227"/>
      <c r="D10" s="5" t="s">
        <v>13</v>
      </c>
      <c r="F10" s="20"/>
    </row>
    <row r="11" spans="1:19" x14ac:dyDescent="0.25">
      <c r="C11" s="2" t="s">
        <v>118</v>
      </c>
      <c r="D11" s="5" t="s">
        <v>117</v>
      </c>
      <c r="F11" s="20"/>
    </row>
    <row r="12" spans="1:19" x14ac:dyDescent="0.25">
      <c r="C12" s="2"/>
      <c r="D12" s="5" t="s">
        <v>119</v>
      </c>
      <c r="F12" s="20"/>
    </row>
    <row r="13" spans="1:19" x14ac:dyDescent="0.25">
      <c r="D13" s="29"/>
      <c r="E13" s="20"/>
      <c r="F13" s="20"/>
    </row>
    <row r="14" spans="1:19" ht="15.75" thickBot="1" x14ac:dyDescent="0.3"/>
    <row r="15" spans="1:19" ht="15.75" thickBot="1" x14ac:dyDescent="0.3">
      <c r="A15" s="375" t="s">
        <v>14</v>
      </c>
      <c r="B15" s="376"/>
      <c r="C15" s="376"/>
      <c r="D15" s="376"/>
      <c r="E15" s="376"/>
      <c r="F15" s="376"/>
      <c r="G15" s="376"/>
      <c r="H15" s="377" t="s">
        <v>120</v>
      </c>
      <c r="I15" s="378"/>
      <c r="J15" s="378"/>
      <c r="K15" s="378"/>
      <c r="L15" s="378"/>
      <c r="M15" s="378"/>
      <c r="N15" s="378"/>
      <c r="O15" s="378"/>
      <c r="P15" s="378"/>
      <c r="Q15" s="378"/>
      <c r="R15" s="379"/>
    </row>
    <row r="16" spans="1:19" ht="28.5" customHeight="1" x14ac:dyDescent="0.25">
      <c r="A16" s="144" t="s">
        <v>17</v>
      </c>
      <c r="B16" s="144" t="s">
        <v>18</v>
      </c>
      <c r="C16" s="154" t="s">
        <v>19</v>
      </c>
      <c r="D16" s="144" t="s">
        <v>20</v>
      </c>
      <c r="E16" s="144" t="s">
        <v>121</v>
      </c>
      <c r="F16" s="144" t="s">
        <v>22</v>
      </c>
      <c r="G16" s="36" t="s">
        <v>23</v>
      </c>
      <c r="H16" s="365" t="s">
        <v>122</v>
      </c>
      <c r="I16" s="366"/>
      <c r="J16" s="366"/>
      <c r="K16" s="367"/>
      <c r="L16" s="144" t="s">
        <v>123</v>
      </c>
      <c r="M16" s="368" t="s">
        <v>124</v>
      </c>
      <c r="N16" s="370" t="s">
        <v>125</v>
      </c>
      <c r="O16" s="372" t="s">
        <v>126</v>
      </c>
      <c r="P16" s="373"/>
      <c r="Q16" s="365" t="s">
        <v>16</v>
      </c>
      <c r="R16" s="367"/>
    </row>
    <row r="17" spans="1:18" ht="30" customHeight="1" x14ac:dyDescent="0.25">
      <c r="A17" s="231" t="s">
        <v>26</v>
      </c>
      <c r="B17" s="232">
        <v>0.3</v>
      </c>
      <c r="C17" s="218" t="s">
        <v>27</v>
      </c>
      <c r="D17" s="10" t="s">
        <v>28</v>
      </c>
      <c r="E17" s="218">
        <v>4</v>
      </c>
      <c r="F17" s="218" t="s">
        <v>29</v>
      </c>
      <c r="G17" s="224" t="s">
        <v>30</v>
      </c>
      <c r="H17" s="141" t="s">
        <v>127</v>
      </c>
      <c r="I17" s="141" t="s">
        <v>128</v>
      </c>
      <c r="J17" s="141" t="s">
        <v>129</v>
      </c>
      <c r="K17" s="141" t="s">
        <v>130</v>
      </c>
      <c r="L17" s="9" t="s">
        <v>131</v>
      </c>
      <c r="M17" s="369"/>
      <c r="N17" s="371"/>
      <c r="O17" s="22" t="s">
        <v>132</v>
      </c>
      <c r="P17" s="22" t="s">
        <v>109</v>
      </c>
      <c r="Q17" s="22" t="s">
        <v>24</v>
      </c>
      <c r="R17" s="142" t="s">
        <v>25</v>
      </c>
    </row>
    <row r="18" spans="1:18" ht="45" customHeight="1" x14ac:dyDescent="0.25">
      <c r="A18" s="231"/>
      <c r="B18" s="231"/>
      <c r="C18" s="219"/>
      <c r="D18" s="11" t="s">
        <v>31</v>
      </c>
      <c r="E18" s="219"/>
      <c r="F18" s="219"/>
      <c r="G18" s="224"/>
      <c r="H18" s="383">
        <v>0.25</v>
      </c>
      <c r="I18" s="386">
        <f>1/E17</f>
        <v>0.25</v>
      </c>
      <c r="J18" s="386"/>
      <c r="K18" s="386"/>
      <c r="L18" s="380">
        <f>SUM(H18:K18)</f>
        <v>0.5</v>
      </c>
      <c r="M18" s="380">
        <f>2*B17/E17</f>
        <v>0.15</v>
      </c>
      <c r="N18" s="389" t="s">
        <v>133</v>
      </c>
      <c r="O18" s="389" t="s">
        <v>134</v>
      </c>
      <c r="P18" s="218" t="s">
        <v>135</v>
      </c>
      <c r="Q18" s="389" t="s">
        <v>136</v>
      </c>
      <c r="R18" s="218"/>
    </row>
    <row r="19" spans="1:18" ht="35.25" customHeight="1" x14ac:dyDescent="0.25">
      <c r="A19" s="231"/>
      <c r="B19" s="231"/>
      <c r="C19" s="219"/>
      <c r="D19" s="11" t="s">
        <v>32</v>
      </c>
      <c r="E19" s="219"/>
      <c r="F19" s="219"/>
      <c r="G19" s="224"/>
      <c r="H19" s="384"/>
      <c r="I19" s="387"/>
      <c r="J19" s="387"/>
      <c r="K19" s="387"/>
      <c r="L19" s="381"/>
      <c r="M19" s="381"/>
      <c r="N19" s="390"/>
      <c r="O19" s="390"/>
      <c r="P19" s="219"/>
      <c r="Q19" s="390"/>
      <c r="R19" s="219"/>
    </row>
    <row r="20" spans="1:18" ht="39.75" customHeight="1" x14ac:dyDescent="0.25">
      <c r="A20" s="231"/>
      <c r="B20" s="231"/>
      <c r="C20" s="220"/>
      <c r="D20" s="11" t="s">
        <v>33</v>
      </c>
      <c r="E20" s="220"/>
      <c r="F20" s="220"/>
      <c r="G20" s="224"/>
      <c r="H20" s="385"/>
      <c r="I20" s="388"/>
      <c r="J20" s="388"/>
      <c r="K20" s="388"/>
      <c r="L20" s="382"/>
      <c r="M20" s="382"/>
      <c r="N20" s="391"/>
      <c r="O20" s="391"/>
      <c r="P20" s="220"/>
      <c r="Q20" s="391"/>
      <c r="R20" s="220"/>
    </row>
    <row r="21" spans="1:18" ht="56.25" customHeight="1" x14ac:dyDescent="0.25">
      <c r="A21" s="237" t="s">
        <v>34</v>
      </c>
      <c r="B21" s="221">
        <v>0.4</v>
      </c>
      <c r="C21" s="218" t="s">
        <v>35</v>
      </c>
      <c r="D21" s="11" t="s">
        <v>137</v>
      </c>
      <c r="E21" s="218">
        <v>20</v>
      </c>
      <c r="F21" s="218" t="s">
        <v>37</v>
      </c>
      <c r="G21" s="218" t="s">
        <v>138</v>
      </c>
      <c r="H21" s="386">
        <v>0.08</v>
      </c>
      <c r="I21" s="386">
        <f>7/E21</f>
        <v>0.35</v>
      </c>
      <c r="J21" s="392"/>
      <c r="K21" s="218"/>
      <c r="L21" s="392">
        <f>+H21+I21+J21+K21</f>
        <v>0.43</v>
      </c>
      <c r="M21" s="392">
        <f>9*B21/E21</f>
        <v>0.18</v>
      </c>
      <c r="N21" s="218"/>
      <c r="O21" s="218"/>
      <c r="P21" s="218"/>
      <c r="Q21" s="218"/>
      <c r="R21" s="241"/>
    </row>
    <row r="22" spans="1:18" ht="47.25" customHeight="1" x14ac:dyDescent="0.25">
      <c r="A22" s="238"/>
      <c r="B22" s="222"/>
      <c r="C22" s="219"/>
      <c r="D22" s="11" t="s">
        <v>39</v>
      </c>
      <c r="E22" s="219"/>
      <c r="F22" s="219"/>
      <c r="G22" s="219"/>
      <c r="H22" s="387"/>
      <c r="I22" s="387"/>
      <c r="J22" s="219"/>
      <c r="K22" s="219"/>
      <c r="L22" s="393"/>
      <c r="M22" s="393"/>
      <c r="N22" s="219"/>
      <c r="O22" s="219"/>
      <c r="P22" s="219"/>
      <c r="Q22" s="219"/>
      <c r="R22" s="242"/>
    </row>
    <row r="23" spans="1:18" ht="57" customHeight="1" x14ac:dyDescent="0.25">
      <c r="A23" s="239"/>
      <c r="B23" s="223"/>
      <c r="C23" s="220"/>
      <c r="D23" s="11" t="s">
        <v>41</v>
      </c>
      <c r="E23" s="219"/>
      <c r="F23" s="220"/>
      <c r="G23" s="220"/>
      <c r="H23" s="388"/>
      <c r="I23" s="388"/>
      <c r="J23" s="220"/>
      <c r="K23" s="220"/>
      <c r="L23" s="394"/>
      <c r="M23" s="394"/>
      <c r="N23" s="220"/>
      <c r="O23" s="220"/>
      <c r="P23" s="220"/>
      <c r="Q23" s="220"/>
      <c r="R23" s="243"/>
    </row>
    <row r="24" spans="1:18" ht="55.5" customHeight="1" x14ac:dyDescent="0.25">
      <c r="A24" s="237" t="s">
        <v>43</v>
      </c>
      <c r="B24" s="221">
        <v>0.3</v>
      </c>
      <c r="C24" s="218" t="s">
        <v>44</v>
      </c>
      <c r="D24" s="11" t="s">
        <v>45</v>
      </c>
      <c r="E24" s="218">
        <v>15</v>
      </c>
      <c r="F24" s="218" t="s">
        <v>29</v>
      </c>
      <c r="G24" s="218" t="s">
        <v>42</v>
      </c>
      <c r="H24" s="386">
        <v>0.1</v>
      </c>
      <c r="I24" s="386">
        <f>5/E24</f>
        <v>0.33333333333333331</v>
      </c>
      <c r="J24" s="218"/>
      <c r="K24" s="218"/>
      <c r="L24" s="392">
        <f>+H24+I24+J24+K24</f>
        <v>0.43333333333333335</v>
      </c>
      <c r="M24" s="392">
        <f>8*B24/E24</f>
        <v>0.16</v>
      </c>
      <c r="N24" s="218"/>
      <c r="O24" s="218"/>
      <c r="P24" s="218"/>
      <c r="Q24" s="218"/>
      <c r="R24" s="218"/>
    </row>
    <row r="25" spans="1:18" ht="39.75" customHeight="1" x14ac:dyDescent="0.25">
      <c r="A25" s="238"/>
      <c r="B25" s="222"/>
      <c r="C25" s="219"/>
      <c r="D25" s="11" t="s">
        <v>46</v>
      </c>
      <c r="E25" s="219"/>
      <c r="F25" s="219"/>
      <c r="G25" s="219"/>
      <c r="H25" s="387"/>
      <c r="I25" s="387"/>
      <c r="J25" s="219"/>
      <c r="K25" s="219"/>
      <c r="L25" s="393"/>
      <c r="M25" s="393"/>
      <c r="N25" s="219"/>
      <c r="O25" s="219"/>
      <c r="P25" s="219"/>
      <c r="Q25" s="219"/>
      <c r="R25" s="219"/>
    </row>
    <row r="26" spans="1:18" ht="39" customHeight="1" x14ac:dyDescent="0.25">
      <c r="A26" s="239"/>
      <c r="B26" s="223"/>
      <c r="C26" s="220"/>
      <c r="D26" s="11" t="s">
        <v>47</v>
      </c>
      <c r="E26" s="220"/>
      <c r="F26" s="220"/>
      <c r="G26" s="220"/>
      <c r="H26" s="388"/>
      <c r="I26" s="388"/>
      <c r="J26" s="220"/>
      <c r="K26" s="220"/>
      <c r="L26" s="394"/>
      <c r="M26" s="394"/>
      <c r="N26" s="220"/>
      <c r="O26" s="220"/>
      <c r="P26" s="220"/>
      <c r="Q26" s="220"/>
      <c r="R26" s="220"/>
    </row>
    <row r="27" spans="1:18" ht="33.75" customHeight="1" x14ac:dyDescent="0.25">
      <c r="A27" s="142" t="s">
        <v>48</v>
      </c>
      <c r="B27" s="143">
        <f>SUM(B17:B26)</f>
        <v>1</v>
      </c>
      <c r="C27" s="143"/>
      <c r="D27" s="5"/>
      <c r="E27" s="5"/>
      <c r="F27" s="5"/>
      <c r="G27" s="11"/>
      <c r="H27" s="143">
        <f>SUM(H18:H26)</f>
        <v>0.43000000000000005</v>
      </c>
      <c r="I27" s="143">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46"/>
      <c r="E29" s="247"/>
      <c r="F29" s="395"/>
      <c r="G29" s="396"/>
      <c r="H29" s="397"/>
      <c r="I29" s="24"/>
      <c r="J29" s="24"/>
      <c r="K29" s="24"/>
      <c r="L29" s="24"/>
      <c r="M29" s="24"/>
      <c r="N29" s="24"/>
      <c r="O29" s="24"/>
      <c r="P29" s="24"/>
      <c r="Q29" s="24"/>
      <c r="R29" s="24"/>
    </row>
    <row r="30" spans="1:18" ht="15.75" thickBot="1" x14ac:dyDescent="0.3">
      <c r="A30" s="13"/>
      <c r="D30" s="244" t="s">
        <v>49</v>
      </c>
      <c r="E30" s="245"/>
      <c r="F30" s="146"/>
      <c r="G30" s="245" t="s">
        <v>50</v>
      </c>
      <c r="H30" s="248"/>
      <c r="I30" s="25"/>
      <c r="J30" s="25"/>
      <c r="K30" s="25"/>
      <c r="L30" s="25"/>
      <c r="M30" s="25"/>
      <c r="N30" s="25"/>
      <c r="O30" s="25"/>
      <c r="P30" s="25"/>
      <c r="Q30" s="25"/>
      <c r="R30" s="25"/>
    </row>
    <row r="31" spans="1:18" ht="15.75" thickBot="1" x14ac:dyDescent="0.3">
      <c r="A31" s="13"/>
    </row>
    <row r="32" spans="1:18" ht="15.75" thickBot="1" x14ac:dyDescent="0.3">
      <c r="A32" s="13"/>
      <c r="B32" s="398" t="s">
        <v>139</v>
      </c>
      <c r="C32" s="378"/>
      <c r="D32" s="378"/>
      <c r="E32" s="378"/>
      <c r="F32" s="378"/>
      <c r="G32" s="378"/>
      <c r="H32" s="379"/>
      <c r="I32" s="34"/>
      <c r="J32" s="34"/>
      <c r="K32" s="34"/>
      <c r="L32" s="34"/>
      <c r="M32" s="34"/>
      <c r="N32" s="34"/>
      <c r="O32" s="34"/>
      <c r="P32" s="34"/>
      <c r="Q32" s="34"/>
      <c r="R32" s="34"/>
    </row>
    <row r="33" spans="1:18" ht="42.75" x14ac:dyDescent="0.25">
      <c r="A33" s="13"/>
      <c r="B33" s="14" t="s">
        <v>140</v>
      </c>
      <c r="C33" s="30" t="s">
        <v>141</v>
      </c>
      <c r="D33" s="15" t="s">
        <v>142</v>
      </c>
      <c r="E33" s="15" t="s">
        <v>143</v>
      </c>
      <c r="F33" s="15" t="s">
        <v>144</v>
      </c>
      <c r="G33" s="154" t="s">
        <v>145</v>
      </c>
      <c r="H33" s="154" t="s">
        <v>146</v>
      </c>
      <c r="I33" s="25"/>
      <c r="J33" s="25"/>
      <c r="K33" s="25"/>
      <c r="L33" s="25"/>
      <c r="M33" s="25"/>
      <c r="N33" s="25"/>
      <c r="O33" s="25"/>
      <c r="P33" s="25"/>
      <c r="Q33" s="25"/>
      <c r="R33" s="25"/>
    </row>
    <row r="34" spans="1:18" ht="105" x14ac:dyDescent="0.25">
      <c r="B34" s="26" t="s">
        <v>147</v>
      </c>
      <c r="C34" s="11" t="s">
        <v>148</v>
      </c>
      <c r="D34" s="11" t="s">
        <v>149</v>
      </c>
      <c r="E34" s="16">
        <v>41807</v>
      </c>
      <c r="F34" s="11" t="s">
        <v>150</v>
      </c>
      <c r="G34" s="20"/>
      <c r="H34" s="17"/>
      <c r="I34" s="20"/>
      <c r="J34" s="20"/>
      <c r="K34" s="20"/>
      <c r="L34" s="20"/>
      <c r="M34" s="20"/>
      <c r="N34" s="20"/>
      <c r="O34" s="20"/>
      <c r="P34" s="20"/>
      <c r="Q34" s="20"/>
      <c r="R34" s="20"/>
    </row>
    <row r="35" spans="1:18" ht="42.75" x14ac:dyDescent="0.25">
      <c r="B35" s="27" t="s">
        <v>151</v>
      </c>
      <c r="C35" s="31"/>
      <c r="D35" s="5"/>
      <c r="E35" s="5"/>
      <c r="F35" s="5"/>
      <c r="G35" s="5"/>
      <c r="H35" s="17"/>
      <c r="I35" s="20"/>
      <c r="J35" s="20"/>
      <c r="K35" s="20"/>
      <c r="L35" s="20"/>
      <c r="M35" s="20"/>
      <c r="N35" s="20"/>
      <c r="O35" s="20"/>
      <c r="P35" s="20"/>
      <c r="Q35" s="20"/>
      <c r="R35" s="20"/>
    </row>
    <row r="36" spans="1:18" x14ac:dyDescent="0.25">
      <c r="B36" s="28" t="s">
        <v>69</v>
      </c>
      <c r="C36" s="32"/>
      <c r="D36" s="5"/>
      <c r="E36" s="5"/>
      <c r="F36" s="5"/>
      <c r="G36" s="5"/>
      <c r="H36" s="17"/>
      <c r="I36" s="20"/>
      <c r="J36" s="20"/>
      <c r="K36" s="20"/>
      <c r="L36" s="20"/>
      <c r="M36" s="20"/>
      <c r="N36" s="20"/>
      <c r="O36" s="20"/>
      <c r="P36" s="20"/>
      <c r="Q36" s="20"/>
      <c r="R36" s="20"/>
    </row>
    <row r="37" spans="1:18" x14ac:dyDescent="0.25">
      <c r="B37" s="28" t="s">
        <v>152</v>
      </c>
      <c r="C37" s="32"/>
      <c r="D37" s="5"/>
      <c r="E37" s="5"/>
      <c r="F37" s="5"/>
      <c r="G37" s="5"/>
      <c r="H37" s="17"/>
      <c r="I37" s="20"/>
      <c r="J37" s="20"/>
      <c r="K37" s="20"/>
      <c r="L37" s="20"/>
      <c r="M37" s="20"/>
      <c r="N37" s="20"/>
      <c r="O37" s="20"/>
      <c r="P37" s="20"/>
      <c r="Q37" s="20"/>
      <c r="R37" s="20"/>
    </row>
    <row r="38" spans="1:18" ht="15.75" thickBot="1" x14ac:dyDescent="0.3">
      <c r="B38" s="145" t="s">
        <v>153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7" t="s">
        <v>114</v>
      </c>
      <c r="C2" s="217"/>
      <c r="D2" s="217"/>
      <c r="E2" s="217"/>
      <c r="F2" s="374"/>
      <c r="G2" s="374"/>
      <c r="H2" s="374"/>
      <c r="I2" s="374"/>
      <c r="J2" s="374"/>
      <c r="K2" s="374"/>
      <c r="L2" s="374"/>
      <c r="M2" s="374"/>
      <c r="N2" s="374"/>
      <c r="O2" s="374"/>
      <c r="P2" s="374"/>
      <c r="Q2" s="374"/>
      <c r="R2" s="374"/>
    </row>
    <row r="3" spans="1:19" x14ac:dyDescent="0.25">
      <c r="B3" s="233" t="s">
        <v>1</v>
      </c>
      <c r="C3" s="233"/>
      <c r="D3" s="233"/>
      <c r="E3" s="23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115</v>
      </c>
      <c r="D8" s="6">
        <v>41715</v>
      </c>
      <c r="F8" s="21"/>
    </row>
    <row r="9" spans="1:19" x14ac:dyDescent="0.25">
      <c r="C9" s="227" t="s">
        <v>116</v>
      </c>
      <c r="D9" s="5" t="s">
        <v>117</v>
      </c>
      <c r="F9" s="20"/>
      <c r="G9" s="7"/>
    </row>
    <row r="10" spans="1:19" x14ac:dyDescent="0.25">
      <c r="C10" s="227"/>
      <c r="D10" s="5" t="s">
        <v>13</v>
      </c>
      <c r="F10" s="20"/>
    </row>
    <row r="11" spans="1:19" x14ac:dyDescent="0.25">
      <c r="C11" s="2" t="s">
        <v>118</v>
      </c>
      <c r="D11" s="5" t="s">
        <v>154</v>
      </c>
      <c r="F11" s="20"/>
    </row>
    <row r="12" spans="1:19" x14ac:dyDescent="0.25">
      <c r="C12" s="2"/>
      <c r="D12" s="5" t="s">
        <v>155</v>
      </c>
      <c r="F12" s="20"/>
    </row>
    <row r="13" spans="1:19" x14ac:dyDescent="0.25">
      <c r="D13" s="29"/>
      <c r="E13" s="20"/>
      <c r="F13" s="20"/>
    </row>
    <row r="14" spans="1:19" ht="15.75" thickBot="1" x14ac:dyDescent="0.3"/>
    <row r="15" spans="1:19" ht="15.75" thickBot="1" x14ac:dyDescent="0.3">
      <c r="A15" s="375" t="s">
        <v>14</v>
      </c>
      <c r="B15" s="376"/>
      <c r="C15" s="376"/>
      <c r="D15" s="376"/>
      <c r="E15" s="376"/>
      <c r="F15" s="376"/>
      <c r="G15" s="376"/>
      <c r="H15" s="377" t="s">
        <v>120</v>
      </c>
      <c r="I15" s="378"/>
      <c r="J15" s="378"/>
      <c r="K15" s="378"/>
      <c r="L15" s="378"/>
      <c r="M15" s="378"/>
      <c r="N15" s="378"/>
      <c r="O15" s="378"/>
      <c r="P15" s="378"/>
      <c r="Q15" s="378"/>
      <c r="R15" s="379"/>
    </row>
    <row r="16" spans="1:19" ht="28.5" customHeight="1" x14ac:dyDescent="0.25">
      <c r="A16" s="144" t="s">
        <v>17</v>
      </c>
      <c r="B16" s="144" t="s">
        <v>18</v>
      </c>
      <c r="C16" s="154" t="s">
        <v>19</v>
      </c>
      <c r="D16" s="144" t="s">
        <v>20</v>
      </c>
      <c r="E16" s="144" t="s">
        <v>121</v>
      </c>
      <c r="F16" s="144" t="s">
        <v>22</v>
      </c>
      <c r="G16" s="36" t="s">
        <v>23</v>
      </c>
      <c r="H16" s="365" t="s">
        <v>122</v>
      </c>
      <c r="I16" s="366"/>
      <c r="J16" s="366"/>
      <c r="K16" s="367"/>
      <c r="L16" s="144" t="s">
        <v>123</v>
      </c>
      <c r="M16" s="368" t="s">
        <v>124</v>
      </c>
      <c r="N16" s="370" t="s">
        <v>125</v>
      </c>
      <c r="O16" s="372" t="s">
        <v>126</v>
      </c>
      <c r="P16" s="373"/>
      <c r="Q16" s="365" t="s">
        <v>16</v>
      </c>
      <c r="R16" s="367"/>
    </row>
    <row r="17" spans="1:18" ht="30" customHeight="1" x14ac:dyDescent="0.25">
      <c r="A17" s="231" t="s">
        <v>26</v>
      </c>
      <c r="B17" s="232">
        <v>0.3</v>
      </c>
      <c r="C17" s="218" t="s">
        <v>27</v>
      </c>
      <c r="D17" s="10" t="s">
        <v>28</v>
      </c>
      <c r="E17" s="218">
        <v>4</v>
      </c>
      <c r="F17" s="218" t="s">
        <v>29</v>
      </c>
      <c r="G17" s="224" t="s">
        <v>30</v>
      </c>
      <c r="H17" s="141" t="s">
        <v>127</v>
      </c>
      <c r="I17" s="141" t="s">
        <v>128</v>
      </c>
      <c r="J17" s="141" t="s">
        <v>129</v>
      </c>
      <c r="K17" s="141" t="s">
        <v>130</v>
      </c>
      <c r="L17" s="9" t="s">
        <v>131</v>
      </c>
      <c r="M17" s="369"/>
      <c r="N17" s="371"/>
      <c r="O17" s="22" t="s">
        <v>132</v>
      </c>
      <c r="P17" s="22" t="s">
        <v>109</v>
      </c>
      <c r="Q17" s="22" t="s">
        <v>24</v>
      </c>
      <c r="R17" s="142" t="s">
        <v>25</v>
      </c>
    </row>
    <row r="18" spans="1:18" ht="45" customHeight="1" x14ac:dyDescent="0.25">
      <c r="A18" s="231"/>
      <c r="B18" s="231"/>
      <c r="C18" s="219"/>
      <c r="D18" s="11" t="s">
        <v>31</v>
      </c>
      <c r="E18" s="219"/>
      <c r="F18" s="219"/>
      <c r="G18" s="224"/>
      <c r="H18" s="386">
        <f>1/E17</f>
        <v>0.25</v>
      </c>
      <c r="I18" s="386">
        <f>+'Seguimiento 2'!I18:I20</f>
        <v>0.25</v>
      </c>
      <c r="J18" s="386">
        <f>2/E17</f>
        <v>0.5</v>
      </c>
      <c r="K18" s="386"/>
      <c r="L18" s="380">
        <f>+H18+I18+J18</f>
        <v>1</v>
      </c>
      <c r="M18" s="380">
        <f>4*B17/E17</f>
        <v>0.3</v>
      </c>
      <c r="N18" s="389" t="s">
        <v>133</v>
      </c>
      <c r="O18" s="389" t="s">
        <v>134</v>
      </c>
      <c r="P18" s="218" t="s">
        <v>135</v>
      </c>
      <c r="Q18" s="389" t="s">
        <v>136</v>
      </c>
      <c r="R18" s="218"/>
    </row>
    <row r="19" spans="1:18" ht="35.25" customHeight="1" x14ac:dyDescent="0.25">
      <c r="A19" s="231"/>
      <c r="B19" s="231"/>
      <c r="C19" s="219"/>
      <c r="D19" s="11" t="s">
        <v>32</v>
      </c>
      <c r="E19" s="219"/>
      <c r="F19" s="219"/>
      <c r="G19" s="224"/>
      <c r="H19" s="387"/>
      <c r="I19" s="387"/>
      <c r="J19" s="387"/>
      <c r="K19" s="387"/>
      <c r="L19" s="381"/>
      <c r="M19" s="381"/>
      <c r="N19" s="390"/>
      <c r="O19" s="390"/>
      <c r="P19" s="219"/>
      <c r="Q19" s="390"/>
      <c r="R19" s="219"/>
    </row>
    <row r="20" spans="1:18" ht="39.75" customHeight="1" x14ac:dyDescent="0.25">
      <c r="A20" s="231"/>
      <c r="B20" s="231"/>
      <c r="C20" s="220"/>
      <c r="D20" s="11" t="s">
        <v>33</v>
      </c>
      <c r="E20" s="220"/>
      <c r="F20" s="220"/>
      <c r="G20" s="224"/>
      <c r="H20" s="388"/>
      <c r="I20" s="388"/>
      <c r="J20" s="388"/>
      <c r="K20" s="388"/>
      <c r="L20" s="382"/>
      <c r="M20" s="382"/>
      <c r="N20" s="391"/>
      <c r="O20" s="391"/>
      <c r="P20" s="220"/>
      <c r="Q20" s="391"/>
      <c r="R20" s="220"/>
    </row>
    <row r="21" spans="1:18" ht="56.25" customHeight="1" x14ac:dyDescent="0.25">
      <c r="A21" s="237" t="s">
        <v>34</v>
      </c>
      <c r="B21" s="221">
        <v>0.4</v>
      </c>
      <c r="C21" s="218" t="s">
        <v>35</v>
      </c>
      <c r="D21" s="11" t="s">
        <v>137</v>
      </c>
      <c r="E21" s="218">
        <v>20</v>
      </c>
      <c r="F21" s="218" t="s">
        <v>37</v>
      </c>
      <c r="G21" s="218" t="s">
        <v>138</v>
      </c>
      <c r="H21" s="386">
        <f>7/25</f>
        <v>0.28000000000000003</v>
      </c>
      <c r="I21" s="392">
        <f>+'Seguimiento 2'!I21:I23</f>
        <v>0.35</v>
      </c>
      <c r="J21" s="386">
        <f>5/E21</f>
        <v>0.25</v>
      </c>
      <c r="K21" s="218"/>
      <c r="L21" s="392">
        <f>+H21+I21+J21+K21</f>
        <v>0.88</v>
      </c>
      <c r="M21" s="392">
        <f>+L21*B21</f>
        <v>0.35200000000000004</v>
      </c>
      <c r="N21" s="218"/>
      <c r="O21" s="218"/>
      <c r="P21" s="218"/>
      <c r="Q21" s="218"/>
      <c r="R21" s="218"/>
    </row>
    <row r="22" spans="1:18" ht="47.25" customHeight="1" x14ac:dyDescent="0.25">
      <c r="A22" s="238"/>
      <c r="B22" s="222"/>
      <c r="C22" s="219"/>
      <c r="D22" s="11" t="s">
        <v>39</v>
      </c>
      <c r="E22" s="219"/>
      <c r="F22" s="219"/>
      <c r="G22" s="219"/>
      <c r="H22" s="387"/>
      <c r="I22" s="219"/>
      <c r="J22" s="387"/>
      <c r="K22" s="219"/>
      <c r="L22" s="393"/>
      <c r="M22" s="393"/>
      <c r="N22" s="219"/>
      <c r="O22" s="219"/>
      <c r="P22" s="219"/>
      <c r="Q22" s="219"/>
      <c r="R22" s="219"/>
    </row>
    <row r="23" spans="1:18" ht="57" customHeight="1" x14ac:dyDescent="0.25">
      <c r="A23" s="239"/>
      <c r="B23" s="223"/>
      <c r="C23" s="220"/>
      <c r="D23" s="11" t="s">
        <v>41</v>
      </c>
      <c r="E23" s="219"/>
      <c r="F23" s="220"/>
      <c r="G23" s="220"/>
      <c r="H23" s="388"/>
      <c r="I23" s="220"/>
      <c r="J23" s="388"/>
      <c r="K23" s="220"/>
      <c r="L23" s="394"/>
      <c r="M23" s="394"/>
      <c r="N23" s="220"/>
      <c r="O23" s="220"/>
      <c r="P23" s="220"/>
      <c r="Q23" s="220"/>
      <c r="R23" s="220"/>
    </row>
    <row r="24" spans="1:18" ht="55.5" customHeight="1" x14ac:dyDescent="0.25">
      <c r="A24" s="237" t="s">
        <v>43</v>
      </c>
      <c r="B24" s="221">
        <v>0.3</v>
      </c>
      <c r="C24" s="218" t="s">
        <v>44</v>
      </c>
      <c r="D24" s="11" t="s">
        <v>45</v>
      </c>
      <c r="E24" s="218">
        <v>15</v>
      </c>
      <c r="F24" s="218" t="s">
        <v>29</v>
      </c>
      <c r="G24" s="218" t="s">
        <v>42</v>
      </c>
      <c r="H24" s="386">
        <f>3/30</f>
        <v>0.1</v>
      </c>
      <c r="I24" s="392">
        <f>+'Seguimiento 2'!I24:I26</f>
        <v>0.33333333333333331</v>
      </c>
      <c r="J24" s="386">
        <f>6/E24</f>
        <v>0.4</v>
      </c>
      <c r="K24" s="218"/>
      <c r="L24" s="392">
        <f>+H24+I24+J24+K24</f>
        <v>0.83333333333333337</v>
      </c>
      <c r="M24" s="392">
        <f>14*B24/E24</f>
        <v>0.28000000000000003</v>
      </c>
      <c r="N24" s="218"/>
      <c r="O24" s="218"/>
      <c r="P24" s="218"/>
      <c r="Q24" s="218"/>
      <c r="R24" s="218"/>
    </row>
    <row r="25" spans="1:18" ht="39.75" customHeight="1" x14ac:dyDescent="0.25">
      <c r="A25" s="238"/>
      <c r="B25" s="222"/>
      <c r="C25" s="219"/>
      <c r="D25" s="11" t="s">
        <v>46</v>
      </c>
      <c r="E25" s="219"/>
      <c r="F25" s="219"/>
      <c r="G25" s="219"/>
      <c r="H25" s="387"/>
      <c r="I25" s="219"/>
      <c r="J25" s="387"/>
      <c r="K25" s="219"/>
      <c r="L25" s="393"/>
      <c r="M25" s="393"/>
      <c r="N25" s="219"/>
      <c r="O25" s="219"/>
      <c r="P25" s="219"/>
      <c r="Q25" s="219"/>
      <c r="R25" s="219"/>
    </row>
    <row r="26" spans="1:18" ht="39" customHeight="1" x14ac:dyDescent="0.25">
      <c r="A26" s="239"/>
      <c r="B26" s="223"/>
      <c r="C26" s="220"/>
      <c r="D26" s="11" t="s">
        <v>47</v>
      </c>
      <c r="E26" s="220"/>
      <c r="F26" s="220"/>
      <c r="G26" s="220"/>
      <c r="H26" s="388"/>
      <c r="I26" s="220"/>
      <c r="J26" s="388"/>
      <c r="K26" s="220"/>
      <c r="L26" s="394"/>
      <c r="M26" s="394"/>
      <c r="N26" s="220"/>
      <c r="O26" s="220"/>
      <c r="P26" s="220"/>
      <c r="Q26" s="220"/>
      <c r="R26" s="220"/>
    </row>
    <row r="27" spans="1:18" ht="33.75" customHeight="1" x14ac:dyDescent="0.25">
      <c r="A27" s="142" t="s">
        <v>48</v>
      </c>
      <c r="B27" s="143">
        <f>SUM(B17:B26)</f>
        <v>1</v>
      </c>
      <c r="C27" s="143"/>
      <c r="D27" s="5"/>
      <c r="E27" s="5"/>
      <c r="F27" s="5"/>
      <c r="G27" s="11"/>
      <c r="H27" s="143">
        <f>SUM(H18:H26)</f>
        <v>0.63</v>
      </c>
      <c r="I27" s="143">
        <f>SUM(I18:I26)</f>
        <v>0.93333333333333335</v>
      </c>
      <c r="J27" s="143">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46"/>
      <c r="E29" s="247"/>
      <c r="F29" s="395"/>
      <c r="G29" s="396"/>
      <c r="H29" s="397"/>
      <c r="I29" s="24"/>
      <c r="J29" s="24"/>
      <c r="K29" s="24"/>
      <c r="L29" s="24"/>
      <c r="M29" s="24"/>
      <c r="N29" s="24"/>
      <c r="O29" s="24"/>
      <c r="P29" s="24"/>
      <c r="Q29" s="24"/>
      <c r="R29" s="24"/>
    </row>
    <row r="30" spans="1:18" ht="15.75" thickBot="1" x14ac:dyDescent="0.3">
      <c r="A30" s="13"/>
      <c r="D30" s="244" t="s">
        <v>49</v>
      </c>
      <c r="E30" s="245"/>
      <c r="F30" s="146"/>
      <c r="G30" s="245" t="s">
        <v>50</v>
      </c>
      <c r="H30" s="248"/>
      <c r="I30" s="25"/>
      <c r="J30" s="25"/>
      <c r="K30" s="25"/>
      <c r="L30" s="25"/>
      <c r="M30" s="25"/>
      <c r="N30" s="25"/>
      <c r="O30" s="25"/>
      <c r="P30" s="25"/>
      <c r="Q30" s="25"/>
      <c r="R30" s="25"/>
    </row>
    <row r="31" spans="1:18" ht="15.75" thickBot="1" x14ac:dyDescent="0.3">
      <c r="A31" s="13"/>
    </row>
    <row r="32" spans="1:18" ht="15.75" thickBot="1" x14ac:dyDescent="0.3">
      <c r="A32" s="13"/>
      <c r="B32" s="398" t="s">
        <v>139</v>
      </c>
      <c r="C32" s="378"/>
      <c r="D32" s="378"/>
      <c r="E32" s="378"/>
      <c r="F32" s="378"/>
      <c r="G32" s="378"/>
      <c r="H32" s="379"/>
      <c r="I32" s="34"/>
      <c r="J32" s="34"/>
      <c r="K32" s="34"/>
      <c r="L32" s="34"/>
      <c r="M32" s="34"/>
      <c r="N32" s="34"/>
      <c r="O32" s="34"/>
      <c r="P32" s="34"/>
      <c r="Q32" s="34"/>
      <c r="R32" s="34"/>
    </row>
    <row r="33" spans="1:18" ht="42.75" x14ac:dyDescent="0.25">
      <c r="A33" s="13"/>
      <c r="B33" s="14" t="s">
        <v>140</v>
      </c>
      <c r="C33" s="30" t="s">
        <v>141</v>
      </c>
      <c r="D33" s="15" t="s">
        <v>142</v>
      </c>
      <c r="E33" s="15" t="s">
        <v>143</v>
      </c>
      <c r="F33" s="15" t="s">
        <v>144</v>
      </c>
      <c r="G33" s="154" t="s">
        <v>145</v>
      </c>
      <c r="H33" s="154" t="s">
        <v>146</v>
      </c>
      <c r="I33" s="25"/>
      <c r="J33" s="25"/>
      <c r="K33" s="25"/>
      <c r="L33" s="25"/>
      <c r="M33" s="25"/>
      <c r="N33" s="25"/>
      <c r="O33" s="25"/>
      <c r="P33" s="25"/>
      <c r="Q33" s="25"/>
      <c r="R33" s="25"/>
    </row>
    <row r="34" spans="1:18" ht="105" x14ac:dyDescent="0.25">
      <c r="B34" s="26" t="s">
        <v>147</v>
      </c>
      <c r="C34" s="11" t="s">
        <v>148</v>
      </c>
      <c r="D34" s="11" t="s">
        <v>149</v>
      </c>
      <c r="E34" s="16">
        <v>41807</v>
      </c>
      <c r="F34" s="11" t="s">
        <v>150</v>
      </c>
      <c r="G34" s="20"/>
      <c r="H34" s="17"/>
      <c r="I34" s="20"/>
      <c r="J34" s="20"/>
      <c r="K34" s="20"/>
      <c r="L34" s="20"/>
      <c r="M34" s="20"/>
      <c r="N34" s="20"/>
      <c r="O34" s="20"/>
      <c r="P34" s="20"/>
      <c r="Q34" s="20"/>
      <c r="R34" s="20"/>
    </row>
    <row r="35" spans="1:18" ht="42.75" x14ac:dyDescent="0.25">
      <c r="B35" s="27" t="s">
        <v>151</v>
      </c>
      <c r="C35" s="31"/>
      <c r="D35" s="5"/>
      <c r="E35" s="5"/>
      <c r="F35" s="5"/>
      <c r="G35" s="5"/>
      <c r="H35" s="17"/>
      <c r="I35" s="20"/>
      <c r="J35" s="20"/>
      <c r="K35" s="20"/>
      <c r="L35" s="20"/>
      <c r="M35" s="20"/>
      <c r="N35" s="20"/>
      <c r="O35" s="20"/>
      <c r="P35" s="20"/>
      <c r="Q35" s="20"/>
      <c r="R35" s="20"/>
    </row>
    <row r="36" spans="1:18" x14ac:dyDescent="0.25">
      <c r="B36" s="28" t="s">
        <v>69</v>
      </c>
      <c r="C36" s="32"/>
      <c r="D36" s="5"/>
      <c r="E36" s="5"/>
      <c r="F36" s="5"/>
      <c r="G36" s="5"/>
      <c r="H36" s="17"/>
      <c r="I36" s="20"/>
      <c r="J36" s="20"/>
      <c r="K36" s="20"/>
      <c r="L36" s="20"/>
      <c r="M36" s="20"/>
      <c r="N36" s="20"/>
      <c r="O36" s="20"/>
      <c r="P36" s="20"/>
      <c r="Q36" s="20"/>
      <c r="R36" s="20"/>
    </row>
    <row r="37" spans="1:18" x14ac:dyDescent="0.25">
      <c r="B37" s="28" t="s">
        <v>152</v>
      </c>
      <c r="C37" s="32"/>
      <c r="D37" s="5"/>
      <c r="E37" s="5"/>
      <c r="F37" s="5"/>
      <c r="G37" s="5"/>
      <c r="H37" s="17"/>
      <c r="I37" s="20"/>
      <c r="J37" s="20"/>
      <c r="K37" s="20"/>
      <c r="L37" s="20"/>
      <c r="M37" s="20"/>
      <c r="N37" s="20"/>
      <c r="O37" s="20"/>
      <c r="P37" s="20"/>
      <c r="Q37" s="20"/>
      <c r="R37" s="20"/>
    </row>
    <row r="38" spans="1:18" ht="15.75" thickBot="1" x14ac:dyDescent="0.3">
      <c r="B38" s="145" t="s">
        <v>153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7" t="s">
        <v>114</v>
      </c>
      <c r="C2" s="217"/>
      <c r="D2" s="217"/>
      <c r="E2" s="217"/>
      <c r="F2" s="374"/>
      <c r="G2" s="374"/>
      <c r="H2" s="374"/>
      <c r="I2" s="374"/>
      <c r="J2" s="374"/>
      <c r="K2" s="374"/>
      <c r="L2" s="374"/>
      <c r="M2" s="374"/>
      <c r="N2" s="374"/>
      <c r="O2" s="374"/>
      <c r="P2" s="374"/>
      <c r="Q2" s="374"/>
      <c r="R2" s="374"/>
    </row>
    <row r="3" spans="1:19" x14ac:dyDescent="0.25">
      <c r="B3" s="233" t="s">
        <v>1</v>
      </c>
      <c r="C3" s="233"/>
      <c r="D3" s="233"/>
      <c r="E3" s="23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115</v>
      </c>
      <c r="D8" s="6">
        <v>41715</v>
      </c>
      <c r="F8" s="21"/>
    </row>
    <row r="9" spans="1:19" x14ac:dyDescent="0.25">
      <c r="C9" s="227" t="s">
        <v>116</v>
      </c>
      <c r="D9" s="5" t="s">
        <v>117</v>
      </c>
      <c r="F9" s="20"/>
      <c r="G9" s="7"/>
    </row>
    <row r="10" spans="1:19" x14ac:dyDescent="0.25">
      <c r="C10" s="227"/>
      <c r="D10" s="5" t="s">
        <v>13</v>
      </c>
      <c r="F10" s="20"/>
    </row>
    <row r="11" spans="1:19" x14ac:dyDescent="0.25">
      <c r="C11" s="2" t="s">
        <v>118</v>
      </c>
      <c r="D11" s="5" t="s">
        <v>156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75" t="s">
        <v>14</v>
      </c>
      <c r="B15" s="376"/>
      <c r="C15" s="376"/>
      <c r="D15" s="376"/>
      <c r="E15" s="376"/>
      <c r="F15" s="376"/>
      <c r="G15" s="376"/>
      <c r="H15" s="377" t="s">
        <v>120</v>
      </c>
      <c r="I15" s="378"/>
      <c r="J15" s="378"/>
      <c r="K15" s="378"/>
      <c r="L15" s="378"/>
      <c r="M15" s="378"/>
      <c r="N15" s="378"/>
      <c r="O15" s="378"/>
      <c r="P15" s="378"/>
      <c r="Q15" s="378"/>
      <c r="R15" s="379"/>
    </row>
    <row r="16" spans="1:19" ht="28.5" customHeight="1" x14ac:dyDescent="0.25">
      <c r="A16" s="144" t="s">
        <v>17</v>
      </c>
      <c r="B16" s="144" t="s">
        <v>18</v>
      </c>
      <c r="C16" s="154" t="s">
        <v>19</v>
      </c>
      <c r="D16" s="144" t="s">
        <v>20</v>
      </c>
      <c r="E16" s="144" t="s">
        <v>121</v>
      </c>
      <c r="F16" s="144" t="s">
        <v>22</v>
      </c>
      <c r="G16" s="36" t="s">
        <v>23</v>
      </c>
      <c r="H16" s="365" t="s">
        <v>122</v>
      </c>
      <c r="I16" s="366"/>
      <c r="J16" s="366"/>
      <c r="K16" s="367"/>
      <c r="L16" s="144" t="s">
        <v>123</v>
      </c>
      <c r="M16" s="368" t="s">
        <v>124</v>
      </c>
      <c r="N16" s="370" t="s">
        <v>125</v>
      </c>
      <c r="O16" s="372" t="s">
        <v>126</v>
      </c>
      <c r="P16" s="373"/>
      <c r="Q16" s="365" t="s">
        <v>16</v>
      </c>
      <c r="R16" s="367"/>
    </row>
    <row r="17" spans="1:18" ht="30" customHeight="1" x14ac:dyDescent="0.25">
      <c r="A17" s="231" t="s">
        <v>26</v>
      </c>
      <c r="B17" s="232">
        <v>0.3</v>
      </c>
      <c r="C17" s="218" t="s">
        <v>27</v>
      </c>
      <c r="D17" s="10" t="s">
        <v>28</v>
      </c>
      <c r="E17" s="218">
        <v>4</v>
      </c>
      <c r="F17" s="218" t="s">
        <v>29</v>
      </c>
      <c r="G17" s="224" t="s">
        <v>30</v>
      </c>
      <c r="H17" s="141" t="s">
        <v>127</v>
      </c>
      <c r="I17" s="141" t="s">
        <v>128</v>
      </c>
      <c r="J17" s="141" t="s">
        <v>129</v>
      </c>
      <c r="K17" s="141" t="s">
        <v>130</v>
      </c>
      <c r="L17" s="9" t="s">
        <v>131</v>
      </c>
      <c r="M17" s="369"/>
      <c r="N17" s="371"/>
      <c r="O17" s="22" t="s">
        <v>132</v>
      </c>
      <c r="P17" s="22" t="s">
        <v>109</v>
      </c>
      <c r="Q17" s="22" t="s">
        <v>24</v>
      </c>
      <c r="R17" s="142" t="s">
        <v>25</v>
      </c>
    </row>
    <row r="18" spans="1:18" ht="45" customHeight="1" x14ac:dyDescent="0.25">
      <c r="A18" s="231"/>
      <c r="B18" s="231"/>
      <c r="C18" s="219"/>
      <c r="D18" s="11" t="s">
        <v>31</v>
      </c>
      <c r="E18" s="219"/>
      <c r="F18" s="219"/>
      <c r="G18" s="224"/>
      <c r="H18" s="386">
        <f>1/E17</f>
        <v>0.25</v>
      </c>
      <c r="I18" s="386">
        <f>+'Seguimiento 2'!I18:I20</f>
        <v>0.25</v>
      </c>
      <c r="J18" s="386">
        <f>+'Seguimiento 3'!J18:J20</f>
        <v>0.5</v>
      </c>
      <c r="K18" s="386">
        <v>0</v>
      </c>
      <c r="L18" s="380">
        <f>+H18+I18+J18+K18</f>
        <v>1</v>
      </c>
      <c r="M18" s="380">
        <f>4*B17/E17</f>
        <v>0.3</v>
      </c>
      <c r="N18" s="389" t="s">
        <v>133</v>
      </c>
      <c r="O18" s="389" t="s">
        <v>134</v>
      </c>
      <c r="P18" s="218" t="s">
        <v>135</v>
      </c>
      <c r="Q18" s="389" t="s">
        <v>136</v>
      </c>
      <c r="R18" s="218"/>
    </row>
    <row r="19" spans="1:18" ht="35.25" customHeight="1" x14ac:dyDescent="0.25">
      <c r="A19" s="231"/>
      <c r="B19" s="231"/>
      <c r="C19" s="219"/>
      <c r="D19" s="11" t="s">
        <v>32</v>
      </c>
      <c r="E19" s="219"/>
      <c r="F19" s="219"/>
      <c r="G19" s="224"/>
      <c r="H19" s="387"/>
      <c r="I19" s="387"/>
      <c r="J19" s="387"/>
      <c r="K19" s="387"/>
      <c r="L19" s="381"/>
      <c r="M19" s="381"/>
      <c r="N19" s="390"/>
      <c r="O19" s="390"/>
      <c r="P19" s="219"/>
      <c r="Q19" s="390"/>
      <c r="R19" s="219"/>
    </row>
    <row r="20" spans="1:18" ht="39.75" customHeight="1" x14ac:dyDescent="0.25">
      <c r="A20" s="231"/>
      <c r="B20" s="231"/>
      <c r="C20" s="220"/>
      <c r="D20" s="11" t="s">
        <v>33</v>
      </c>
      <c r="E20" s="220"/>
      <c r="F20" s="220"/>
      <c r="G20" s="224"/>
      <c r="H20" s="388"/>
      <c r="I20" s="388"/>
      <c r="J20" s="388"/>
      <c r="K20" s="388"/>
      <c r="L20" s="382"/>
      <c r="M20" s="382"/>
      <c r="N20" s="391"/>
      <c r="O20" s="391"/>
      <c r="P20" s="220"/>
      <c r="Q20" s="391"/>
      <c r="R20" s="220"/>
    </row>
    <row r="21" spans="1:18" ht="56.25" customHeight="1" x14ac:dyDescent="0.25">
      <c r="A21" s="237" t="s">
        <v>34</v>
      </c>
      <c r="B21" s="221">
        <v>0.4</v>
      </c>
      <c r="C21" s="218" t="s">
        <v>35</v>
      </c>
      <c r="D21" s="11" t="s">
        <v>137</v>
      </c>
      <c r="E21" s="218">
        <v>20</v>
      </c>
      <c r="F21" s="218" t="s">
        <v>37</v>
      </c>
      <c r="G21" s="218" t="s">
        <v>138</v>
      </c>
      <c r="H21" s="386">
        <f>7/25</f>
        <v>0.28000000000000003</v>
      </c>
      <c r="I21" s="392">
        <f>+'Seguimiento 2'!I21:I23</f>
        <v>0.35</v>
      </c>
      <c r="J21" s="392">
        <f>+'Seguimiento 3'!J21:J23</f>
        <v>0.25</v>
      </c>
      <c r="K21" s="386">
        <f>8/E21</f>
        <v>0.4</v>
      </c>
      <c r="L21" s="392">
        <f>+H21+I21+J21+K21</f>
        <v>1.28</v>
      </c>
      <c r="M21" s="392">
        <f>22*B21/E21</f>
        <v>0.44000000000000006</v>
      </c>
      <c r="N21" s="218"/>
      <c r="O21" s="218"/>
      <c r="P21" s="218"/>
      <c r="Q21" s="218"/>
      <c r="R21" s="241"/>
    </row>
    <row r="22" spans="1:18" ht="47.25" customHeight="1" x14ac:dyDescent="0.25">
      <c r="A22" s="238"/>
      <c r="B22" s="222"/>
      <c r="C22" s="219"/>
      <c r="D22" s="11" t="s">
        <v>39</v>
      </c>
      <c r="E22" s="219"/>
      <c r="F22" s="219"/>
      <c r="G22" s="219"/>
      <c r="H22" s="387"/>
      <c r="I22" s="219"/>
      <c r="J22" s="219"/>
      <c r="K22" s="387"/>
      <c r="L22" s="393"/>
      <c r="M22" s="393"/>
      <c r="N22" s="219"/>
      <c r="O22" s="219"/>
      <c r="P22" s="219"/>
      <c r="Q22" s="219"/>
      <c r="R22" s="242"/>
    </row>
    <row r="23" spans="1:18" ht="57" customHeight="1" x14ac:dyDescent="0.25">
      <c r="A23" s="239"/>
      <c r="B23" s="223"/>
      <c r="C23" s="220"/>
      <c r="D23" s="11" t="s">
        <v>41</v>
      </c>
      <c r="E23" s="219"/>
      <c r="F23" s="220"/>
      <c r="G23" s="220"/>
      <c r="H23" s="388"/>
      <c r="I23" s="220"/>
      <c r="J23" s="220"/>
      <c r="K23" s="388"/>
      <c r="L23" s="394"/>
      <c r="M23" s="394"/>
      <c r="N23" s="220"/>
      <c r="O23" s="220"/>
      <c r="P23" s="220"/>
      <c r="Q23" s="220"/>
      <c r="R23" s="243"/>
    </row>
    <row r="24" spans="1:18" ht="55.5" customHeight="1" x14ac:dyDescent="0.25">
      <c r="A24" s="237" t="s">
        <v>43</v>
      </c>
      <c r="B24" s="221">
        <v>0.3</v>
      </c>
      <c r="C24" s="218" t="s">
        <v>44</v>
      </c>
      <c r="D24" s="11" t="s">
        <v>45</v>
      </c>
      <c r="E24" s="218">
        <v>15</v>
      </c>
      <c r="F24" s="218" t="s">
        <v>29</v>
      </c>
      <c r="G24" s="218" t="s">
        <v>42</v>
      </c>
      <c r="H24" s="386">
        <f>3/30</f>
        <v>0.1</v>
      </c>
      <c r="I24" s="392">
        <f>+'Seguimiento 2'!I24:I26</f>
        <v>0.33333333333333331</v>
      </c>
      <c r="J24" s="392">
        <f>+'Seguimiento 3'!J24:J26</f>
        <v>0.4</v>
      </c>
      <c r="K24" s="386">
        <f>1/E24</f>
        <v>6.6666666666666666E-2</v>
      </c>
      <c r="L24" s="392">
        <f>+H24+I24+J24+K24</f>
        <v>0.9</v>
      </c>
      <c r="M24" s="392">
        <f>15*B24/E24</f>
        <v>0.3</v>
      </c>
      <c r="N24" s="218"/>
      <c r="O24" s="218"/>
      <c r="P24" s="218"/>
      <c r="Q24" s="218"/>
      <c r="R24" s="218"/>
    </row>
    <row r="25" spans="1:18" ht="39.75" customHeight="1" x14ac:dyDescent="0.25">
      <c r="A25" s="238"/>
      <c r="B25" s="222"/>
      <c r="C25" s="219"/>
      <c r="D25" s="11" t="s">
        <v>46</v>
      </c>
      <c r="E25" s="219"/>
      <c r="F25" s="219"/>
      <c r="G25" s="219"/>
      <c r="H25" s="387"/>
      <c r="I25" s="219"/>
      <c r="J25" s="219"/>
      <c r="K25" s="387"/>
      <c r="L25" s="393"/>
      <c r="M25" s="393"/>
      <c r="N25" s="219"/>
      <c r="O25" s="219"/>
      <c r="P25" s="219"/>
      <c r="Q25" s="219"/>
      <c r="R25" s="219"/>
    </row>
    <row r="26" spans="1:18" ht="39" customHeight="1" x14ac:dyDescent="0.25">
      <c r="A26" s="239"/>
      <c r="B26" s="223"/>
      <c r="C26" s="220"/>
      <c r="D26" s="11" t="s">
        <v>47</v>
      </c>
      <c r="E26" s="220"/>
      <c r="F26" s="220"/>
      <c r="G26" s="220"/>
      <c r="H26" s="388"/>
      <c r="I26" s="220"/>
      <c r="J26" s="220"/>
      <c r="K26" s="388"/>
      <c r="L26" s="394"/>
      <c r="M26" s="394"/>
      <c r="N26" s="220"/>
      <c r="O26" s="220"/>
      <c r="P26" s="220"/>
      <c r="Q26" s="220"/>
      <c r="R26" s="220"/>
    </row>
    <row r="27" spans="1:18" ht="33.75" customHeight="1" x14ac:dyDescent="0.25">
      <c r="A27" s="142" t="s">
        <v>48</v>
      </c>
      <c r="B27" s="143">
        <f>SUM(B17:B26)</f>
        <v>1</v>
      </c>
      <c r="C27" s="143"/>
      <c r="D27" s="5"/>
      <c r="E27" s="5"/>
      <c r="F27" s="5"/>
      <c r="G27" s="11"/>
      <c r="H27" s="143">
        <f>SUM(H18:H26)</f>
        <v>0.63</v>
      </c>
      <c r="I27" s="143">
        <f>SUM(I18:I26)</f>
        <v>0.93333333333333335</v>
      </c>
      <c r="J27" s="143">
        <f>SUM(J18:J26)</f>
        <v>1.1499999999999999</v>
      </c>
      <c r="K27" s="143">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46"/>
      <c r="E29" s="247"/>
      <c r="F29" s="395"/>
      <c r="G29" s="396"/>
      <c r="H29" s="397"/>
      <c r="I29" s="24"/>
      <c r="J29" s="24"/>
      <c r="K29" s="24"/>
      <c r="L29" s="24"/>
      <c r="M29" s="24"/>
      <c r="N29" s="24"/>
      <c r="O29" s="24"/>
      <c r="P29" s="24"/>
      <c r="Q29" s="24"/>
      <c r="R29" s="24"/>
    </row>
    <row r="30" spans="1:18" ht="15.75" thickBot="1" x14ac:dyDescent="0.3">
      <c r="A30" s="13"/>
      <c r="D30" s="244" t="s">
        <v>49</v>
      </c>
      <c r="E30" s="245"/>
      <c r="F30" s="146"/>
      <c r="G30" s="245" t="s">
        <v>50</v>
      </c>
      <c r="H30" s="248"/>
      <c r="I30" s="25"/>
      <c r="J30" s="25"/>
      <c r="K30" s="25"/>
      <c r="L30" s="25"/>
      <c r="M30" s="25"/>
      <c r="N30" s="25"/>
      <c r="O30" s="25"/>
      <c r="P30" s="25"/>
      <c r="Q30" s="25"/>
      <c r="R30" s="25"/>
    </row>
    <row r="31" spans="1:18" ht="15.75" thickBot="1" x14ac:dyDescent="0.3">
      <c r="A31" s="13"/>
    </row>
    <row r="32" spans="1:18" ht="15.75" thickBot="1" x14ac:dyDescent="0.3">
      <c r="A32" s="13"/>
      <c r="B32" s="398" t="s">
        <v>139</v>
      </c>
      <c r="C32" s="378"/>
      <c r="D32" s="378"/>
      <c r="E32" s="378"/>
      <c r="F32" s="378"/>
      <c r="G32" s="378"/>
      <c r="H32" s="379"/>
      <c r="I32" s="34"/>
      <c r="J32" s="34"/>
      <c r="K32" s="34"/>
      <c r="L32" s="34"/>
      <c r="M32" s="34"/>
      <c r="N32" s="34"/>
      <c r="O32" s="34"/>
      <c r="P32" s="34"/>
      <c r="Q32" s="34"/>
      <c r="R32" s="34"/>
    </row>
    <row r="33" spans="1:18" ht="42.75" x14ac:dyDescent="0.25">
      <c r="A33" s="13"/>
      <c r="B33" s="14" t="s">
        <v>140</v>
      </c>
      <c r="C33" s="30" t="s">
        <v>141</v>
      </c>
      <c r="D33" s="15" t="s">
        <v>142</v>
      </c>
      <c r="E33" s="15" t="s">
        <v>143</v>
      </c>
      <c r="F33" s="15" t="s">
        <v>144</v>
      </c>
      <c r="G33" s="154" t="s">
        <v>145</v>
      </c>
      <c r="H33" s="154" t="s">
        <v>146</v>
      </c>
      <c r="I33" s="25"/>
      <c r="J33" s="25"/>
      <c r="K33" s="25"/>
      <c r="L33" s="25"/>
      <c r="M33" s="25"/>
      <c r="N33" s="25"/>
      <c r="O33" s="25"/>
      <c r="P33" s="25"/>
      <c r="Q33" s="25"/>
      <c r="R33" s="25"/>
    </row>
    <row r="34" spans="1:18" ht="105" x14ac:dyDescent="0.25">
      <c r="B34" s="26" t="s">
        <v>147</v>
      </c>
      <c r="C34" s="11" t="s">
        <v>148</v>
      </c>
      <c r="D34" s="11" t="s">
        <v>149</v>
      </c>
      <c r="E34" s="16">
        <v>41807</v>
      </c>
      <c r="F34" s="11" t="s">
        <v>150</v>
      </c>
      <c r="G34" s="20"/>
      <c r="H34" s="17"/>
      <c r="I34" s="20"/>
      <c r="J34" s="20"/>
      <c r="K34" s="20"/>
      <c r="L34" s="20"/>
      <c r="M34" s="20"/>
      <c r="N34" s="20"/>
      <c r="O34" s="20"/>
      <c r="P34" s="20"/>
      <c r="Q34" s="20"/>
      <c r="R34" s="20"/>
    </row>
    <row r="35" spans="1:18" ht="42.75" x14ac:dyDescent="0.25">
      <c r="B35" s="27" t="s">
        <v>151</v>
      </c>
      <c r="C35" s="31"/>
      <c r="D35" s="5"/>
      <c r="E35" s="5"/>
      <c r="F35" s="5"/>
      <c r="G35" s="5"/>
      <c r="H35" s="17"/>
      <c r="I35" s="20"/>
      <c r="J35" s="20"/>
      <c r="K35" s="20"/>
      <c r="L35" s="20"/>
      <c r="M35" s="20"/>
      <c r="N35" s="20"/>
      <c r="O35" s="20"/>
      <c r="P35" s="20"/>
      <c r="Q35" s="20"/>
      <c r="R35" s="20"/>
    </row>
    <row r="36" spans="1:18" x14ac:dyDescent="0.25">
      <c r="B36" s="28" t="s">
        <v>69</v>
      </c>
      <c r="C36" s="32"/>
      <c r="D36" s="5"/>
      <c r="E36" s="5"/>
      <c r="F36" s="5"/>
      <c r="G36" s="5"/>
      <c r="H36" s="17"/>
      <c r="I36" s="20"/>
      <c r="J36" s="20"/>
      <c r="K36" s="20"/>
      <c r="L36" s="20"/>
      <c r="M36" s="20"/>
      <c r="N36" s="20"/>
      <c r="O36" s="20"/>
      <c r="P36" s="20"/>
      <c r="Q36" s="20"/>
      <c r="R36" s="20"/>
    </row>
    <row r="37" spans="1:18" x14ac:dyDescent="0.25">
      <c r="B37" s="28" t="s">
        <v>152</v>
      </c>
      <c r="C37" s="32"/>
      <c r="D37" s="5"/>
      <c r="E37" s="5"/>
      <c r="F37" s="5"/>
      <c r="G37" s="5"/>
      <c r="H37" s="17"/>
      <c r="I37" s="20"/>
      <c r="J37" s="20"/>
      <c r="K37" s="20"/>
      <c r="L37" s="20"/>
      <c r="M37" s="20"/>
      <c r="N37" s="20"/>
      <c r="O37" s="20"/>
      <c r="P37" s="20"/>
      <c r="Q37" s="20"/>
      <c r="R37" s="20"/>
    </row>
    <row r="38" spans="1:18" ht="15.75" thickBot="1" x14ac:dyDescent="0.3">
      <c r="B38" s="145" t="s">
        <v>153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7" t="s">
        <v>114</v>
      </c>
      <c r="C2" s="217"/>
      <c r="D2" s="217"/>
      <c r="E2" s="217"/>
      <c r="F2" s="374"/>
      <c r="G2" s="374"/>
      <c r="H2" s="374"/>
      <c r="I2" s="374"/>
      <c r="J2" s="374"/>
      <c r="K2" s="374"/>
      <c r="L2" s="374"/>
      <c r="M2" s="374"/>
    </row>
    <row r="3" spans="1:13" ht="15.75" thickBot="1" x14ac:dyDescent="0.3"/>
    <row r="4" spans="1:13" ht="15.75" thickBot="1" x14ac:dyDescent="0.3">
      <c r="A4" s="375" t="s">
        <v>14</v>
      </c>
      <c r="B4" s="376"/>
      <c r="C4" s="376"/>
      <c r="D4" s="376"/>
      <c r="E4" s="376"/>
      <c r="F4" s="376"/>
      <c r="G4" s="376"/>
      <c r="H4" s="377" t="s">
        <v>120</v>
      </c>
      <c r="I4" s="378"/>
      <c r="J4" s="378"/>
      <c r="K4" s="378"/>
      <c r="L4" s="378"/>
      <c r="M4" s="378"/>
    </row>
    <row r="5" spans="1:13" ht="28.5" customHeight="1" x14ac:dyDescent="0.25">
      <c r="A5" s="144" t="s">
        <v>17</v>
      </c>
      <c r="B5" s="144" t="s">
        <v>18</v>
      </c>
      <c r="C5" s="154" t="s">
        <v>19</v>
      </c>
      <c r="D5" s="144" t="s">
        <v>20</v>
      </c>
      <c r="E5" s="144" t="s">
        <v>121</v>
      </c>
      <c r="F5" s="144" t="s">
        <v>22</v>
      </c>
      <c r="G5" s="36" t="s">
        <v>23</v>
      </c>
      <c r="H5" s="365" t="s">
        <v>122</v>
      </c>
      <c r="I5" s="366"/>
      <c r="J5" s="366"/>
      <c r="K5" s="367"/>
      <c r="L5" s="144" t="s">
        <v>123</v>
      </c>
      <c r="M5" s="368" t="s">
        <v>124</v>
      </c>
    </row>
    <row r="6" spans="1:13" ht="30" customHeight="1" x14ac:dyDescent="0.25">
      <c r="A6" s="231" t="s">
        <v>26</v>
      </c>
      <c r="B6" s="232">
        <v>0.3</v>
      </c>
      <c r="C6" s="218" t="s">
        <v>27</v>
      </c>
      <c r="D6" s="10" t="s">
        <v>28</v>
      </c>
      <c r="E6" s="218">
        <v>4</v>
      </c>
      <c r="F6" s="218" t="s">
        <v>29</v>
      </c>
      <c r="G6" s="224" t="s">
        <v>30</v>
      </c>
      <c r="H6" s="141" t="s">
        <v>127</v>
      </c>
      <c r="I6" s="141" t="s">
        <v>128</v>
      </c>
      <c r="J6" s="141" t="s">
        <v>129</v>
      </c>
      <c r="K6" s="141" t="s">
        <v>130</v>
      </c>
      <c r="L6" s="9" t="s">
        <v>131</v>
      </c>
      <c r="M6" s="369"/>
    </row>
    <row r="7" spans="1:13" ht="45" customHeight="1" x14ac:dyDescent="0.25">
      <c r="A7" s="231"/>
      <c r="B7" s="231"/>
      <c r="C7" s="219"/>
      <c r="D7" s="11" t="s">
        <v>31</v>
      </c>
      <c r="E7" s="219"/>
      <c r="F7" s="219"/>
      <c r="G7" s="224"/>
      <c r="H7" s="386">
        <f>1/E6</f>
        <v>0.25</v>
      </c>
      <c r="I7" s="386">
        <v>0.25</v>
      </c>
      <c r="J7" s="386">
        <v>0.5</v>
      </c>
      <c r="K7" s="386">
        <v>0</v>
      </c>
      <c r="L7" s="380">
        <f>+H7+I7+J7+K7</f>
        <v>1</v>
      </c>
      <c r="M7" s="380">
        <f>4*B6/E6</f>
        <v>0.3</v>
      </c>
    </row>
    <row r="8" spans="1:13" ht="35.25" customHeight="1" x14ac:dyDescent="0.25">
      <c r="A8" s="231"/>
      <c r="B8" s="231"/>
      <c r="C8" s="219"/>
      <c r="D8" s="11" t="s">
        <v>32</v>
      </c>
      <c r="E8" s="219"/>
      <c r="F8" s="219"/>
      <c r="G8" s="224"/>
      <c r="H8" s="387"/>
      <c r="I8" s="387"/>
      <c r="J8" s="387"/>
      <c r="K8" s="387"/>
      <c r="L8" s="381"/>
      <c r="M8" s="381"/>
    </row>
    <row r="9" spans="1:13" ht="39.75" customHeight="1" x14ac:dyDescent="0.25">
      <c r="A9" s="231"/>
      <c r="B9" s="231"/>
      <c r="C9" s="220"/>
      <c r="D9" s="11" t="s">
        <v>33</v>
      </c>
      <c r="E9" s="220"/>
      <c r="F9" s="220"/>
      <c r="G9" s="224"/>
      <c r="H9" s="388"/>
      <c r="I9" s="388"/>
      <c r="J9" s="388"/>
      <c r="K9" s="388"/>
      <c r="L9" s="382"/>
      <c r="M9" s="382"/>
    </row>
    <row r="10" spans="1:13" ht="56.25" customHeight="1" x14ac:dyDescent="0.25">
      <c r="A10" s="237" t="s">
        <v>34</v>
      </c>
      <c r="B10" s="221">
        <v>0.4</v>
      </c>
      <c r="C10" s="218" t="s">
        <v>35</v>
      </c>
      <c r="D10" s="11" t="s">
        <v>137</v>
      </c>
      <c r="E10" s="218">
        <v>20</v>
      </c>
      <c r="F10" s="218" t="s">
        <v>37</v>
      </c>
      <c r="G10" s="218" t="s">
        <v>138</v>
      </c>
      <c r="H10" s="386">
        <f>7/25</f>
        <v>0.28000000000000003</v>
      </c>
      <c r="I10" s="392">
        <v>0.35</v>
      </c>
      <c r="J10" s="392">
        <v>0.25</v>
      </c>
      <c r="K10" s="386">
        <f>8/E10</f>
        <v>0.4</v>
      </c>
      <c r="L10" s="392">
        <f>+H10+I10+J10+K10</f>
        <v>1.28</v>
      </c>
      <c r="M10" s="392">
        <f>22*B10/E10</f>
        <v>0.44000000000000006</v>
      </c>
    </row>
    <row r="11" spans="1:13" ht="47.25" customHeight="1" x14ac:dyDescent="0.25">
      <c r="A11" s="238"/>
      <c r="B11" s="222"/>
      <c r="C11" s="219"/>
      <c r="D11" s="11" t="s">
        <v>39</v>
      </c>
      <c r="E11" s="219"/>
      <c r="F11" s="219"/>
      <c r="G11" s="219"/>
      <c r="H11" s="387"/>
      <c r="I11" s="219"/>
      <c r="J11" s="219"/>
      <c r="K11" s="387"/>
      <c r="L11" s="393"/>
      <c r="M11" s="393"/>
    </row>
    <row r="12" spans="1:13" ht="57" customHeight="1" x14ac:dyDescent="0.25">
      <c r="A12" s="239"/>
      <c r="B12" s="223"/>
      <c r="C12" s="220"/>
      <c r="D12" s="11" t="s">
        <v>41</v>
      </c>
      <c r="E12" s="219"/>
      <c r="F12" s="220"/>
      <c r="G12" s="220"/>
      <c r="H12" s="388"/>
      <c r="I12" s="220"/>
      <c r="J12" s="220"/>
      <c r="K12" s="388"/>
      <c r="L12" s="394"/>
      <c r="M12" s="394"/>
    </row>
    <row r="13" spans="1:13" ht="55.5" customHeight="1" x14ac:dyDescent="0.25">
      <c r="A13" s="237" t="s">
        <v>43</v>
      </c>
      <c r="B13" s="221">
        <v>0.3</v>
      </c>
      <c r="C13" s="218" t="s">
        <v>44</v>
      </c>
      <c r="D13" s="11" t="s">
        <v>45</v>
      </c>
      <c r="E13" s="218">
        <v>15</v>
      </c>
      <c r="F13" s="218" t="s">
        <v>29</v>
      </c>
      <c r="G13" s="218" t="s">
        <v>42</v>
      </c>
      <c r="H13" s="386">
        <f>3/30</f>
        <v>0.1</v>
      </c>
      <c r="I13" s="392">
        <v>0.33</v>
      </c>
      <c r="J13" s="392">
        <v>0.4</v>
      </c>
      <c r="K13" s="386">
        <f>1/E13</f>
        <v>6.6666666666666666E-2</v>
      </c>
      <c r="L13" s="392">
        <f>+H13+I13+J13+K13</f>
        <v>0.89666666666666672</v>
      </c>
      <c r="M13" s="392">
        <f>15*B13/E13</f>
        <v>0.3</v>
      </c>
    </row>
    <row r="14" spans="1:13" ht="39.75" customHeight="1" x14ac:dyDescent="0.25">
      <c r="A14" s="238"/>
      <c r="B14" s="222"/>
      <c r="C14" s="219"/>
      <c r="D14" s="11" t="s">
        <v>46</v>
      </c>
      <c r="E14" s="219"/>
      <c r="F14" s="219"/>
      <c r="G14" s="219"/>
      <c r="H14" s="387"/>
      <c r="I14" s="219"/>
      <c r="J14" s="219"/>
      <c r="K14" s="387"/>
      <c r="L14" s="393"/>
      <c r="M14" s="393"/>
    </row>
    <row r="15" spans="1:13" ht="39" customHeight="1" x14ac:dyDescent="0.25">
      <c r="A15" s="239"/>
      <c r="B15" s="223"/>
      <c r="C15" s="220"/>
      <c r="D15" s="11" t="s">
        <v>47</v>
      </c>
      <c r="E15" s="220"/>
      <c r="F15" s="220"/>
      <c r="G15" s="220"/>
      <c r="H15" s="388"/>
      <c r="I15" s="220"/>
      <c r="J15" s="220"/>
      <c r="K15" s="388"/>
      <c r="L15" s="394"/>
      <c r="M15" s="394"/>
    </row>
    <row r="16" spans="1:13" ht="33.75" customHeight="1" x14ac:dyDescent="0.25">
      <c r="A16" s="142" t="s">
        <v>48</v>
      </c>
      <c r="B16" s="143">
        <f>SUM(B6:B15)</f>
        <v>1</v>
      </c>
      <c r="C16" s="143"/>
      <c r="D16" s="5"/>
      <c r="E16" s="5"/>
      <c r="F16" s="5"/>
      <c r="G16" s="11"/>
      <c r="H16" s="143">
        <f>SUM(H7:H15)</f>
        <v>0.63</v>
      </c>
      <c r="I16" s="143">
        <f>SUM(I7:I15)</f>
        <v>0.92999999999999994</v>
      </c>
      <c r="J16" s="143">
        <f>SUM(J7:J15)</f>
        <v>1.1499999999999999</v>
      </c>
      <c r="K16" s="143">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0" t="s">
        <v>157</v>
      </c>
      <c r="C3" s="411"/>
      <c r="D3" s="411"/>
      <c r="E3" s="411"/>
      <c r="F3" s="411"/>
      <c r="G3" s="411"/>
      <c r="H3" s="411"/>
      <c r="I3" s="412"/>
    </row>
    <row r="4" spans="2:9" ht="15.75" thickBot="1" x14ac:dyDescent="0.3">
      <c r="B4" s="408" t="s">
        <v>158</v>
      </c>
      <c r="C4" s="404"/>
      <c r="D4" s="404"/>
      <c r="E4" s="413" t="s">
        <v>159</v>
      </c>
      <c r="F4" s="414"/>
      <c r="G4" s="415"/>
      <c r="H4" s="404" t="s">
        <v>160</v>
      </c>
      <c r="I4" s="405"/>
    </row>
    <row r="5" spans="2:9" ht="15.75" thickBot="1" x14ac:dyDescent="0.3">
      <c r="B5" s="409"/>
      <c r="C5" s="406"/>
      <c r="D5" s="406"/>
      <c r="E5" s="59">
        <v>1</v>
      </c>
      <c r="F5" s="60">
        <v>2</v>
      </c>
      <c r="G5" s="60">
        <v>3</v>
      </c>
      <c r="H5" s="406"/>
      <c r="I5" s="407"/>
    </row>
    <row r="6" spans="2:9" ht="30.75" customHeight="1" x14ac:dyDescent="0.25">
      <c r="B6" s="55">
        <v>1</v>
      </c>
      <c r="C6" s="419" t="s">
        <v>161</v>
      </c>
      <c r="D6" s="419"/>
      <c r="E6" s="61"/>
      <c r="F6" s="61"/>
      <c r="G6" s="61"/>
      <c r="H6" s="416"/>
      <c r="I6" s="417"/>
    </row>
    <row r="7" spans="2:9" ht="39" customHeight="1" x14ac:dyDescent="0.25">
      <c r="B7" s="54">
        <v>2</v>
      </c>
      <c r="C7" s="403" t="s">
        <v>162</v>
      </c>
      <c r="D7" s="403"/>
      <c r="E7" s="50"/>
      <c r="F7" s="50"/>
      <c r="G7" s="50"/>
      <c r="H7" s="401"/>
      <c r="I7" s="402"/>
    </row>
    <row r="8" spans="2:9" ht="30" customHeight="1" x14ac:dyDescent="0.25">
      <c r="B8" s="54">
        <v>3</v>
      </c>
      <c r="C8" s="403" t="s">
        <v>163</v>
      </c>
      <c r="D8" s="403"/>
      <c r="E8" s="50"/>
      <c r="F8" s="50"/>
      <c r="G8" s="50"/>
      <c r="H8" s="401"/>
      <c r="I8" s="402"/>
    </row>
    <row r="9" spans="2:9" ht="34.5" customHeight="1" x14ac:dyDescent="0.25">
      <c r="B9" s="54">
        <v>4</v>
      </c>
      <c r="C9" s="403" t="s">
        <v>164</v>
      </c>
      <c r="D9" s="403"/>
      <c r="E9" s="50"/>
      <c r="F9" s="50"/>
      <c r="G9" s="50"/>
      <c r="H9" s="401"/>
      <c r="I9" s="402"/>
    </row>
    <row r="10" spans="2:9" ht="30.75" customHeight="1" x14ac:dyDescent="0.25">
      <c r="B10" s="54">
        <v>5</v>
      </c>
      <c r="C10" s="403" t="s">
        <v>165</v>
      </c>
      <c r="D10" s="403"/>
      <c r="E10" s="50"/>
      <c r="F10" s="50"/>
      <c r="G10" s="50"/>
      <c r="H10" s="401"/>
      <c r="I10" s="402"/>
    </row>
    <row r="11" spans="2:9" ht="33.75" customHeight="1" x14ac:dyDescent="0.25">
      <c r="B11" s="54">
        <v>6</v>
      </c>
      <c r="C11" s="403" t="s">
        <v>166</v>
      </c>
      <c r="D11" s="403"/>
      <c r="E11" s="50"/>
      <c r="F11" s="50"/>
      <c r="G11" s="50"/>
      <c r="H11" s="401"/>
      <c r="I11" s="402"/>
    </row>
    <row r="12" spans="2:9" ht="25.5" customHeight="1" x14ac:dyDescent="0.25">
      <c r="B12" s="54">
        <v>7</v>
      </c>
      <c r="C12" s="403" t="s">
        <v>167</v>
      </c>
      <c r="D12" s="403"/>
      <c r="E12" s="51"/>
      <c r="F12" s="51"/>
      <c r="G12" s="51"/>
      <c r="H12" s="399"/>
      <c r="I12" s="400"/>
    </row>
    <row r="13" spans="2:9" ht="46.5" customHeight="1" x14ac:dyDescent="0.25">
      <c r="B13" s="54">
        <v>8</v>
      </c>
      <c r="C13" s="403" t="s">
        <v>168</v>
      </c>
      <c r="D13" s="403"/>
      <c r="E13" s="51"/>
      <c r="F13" s="51"/>
      <c r="G13" s="51"/>
      <c r="H13" s="399"/>
      <c r="I13" s="400"/>
    </row>
    <row r="14" spans="2:9" ht="30.75" customHeight="1" x14ac:dyDescent="0.25">
      <c r="B14" s="54">
        <v>9</v>
      </c>
      <c r="C14" s="403" t="s">
        <v>169</v>
      </c>
      <c r="D14" s="403"/>
      <c r="E14" s="51"/>
      <c r="F14" s="51"/>
      <c r="G14" s="51"/>
      <c r="H14" s="399"/>
      <c r="I14" s="400"/>
    </row>
    <row r="15" spans="2:9" x14ac:dyDescent="0.25">
      <c r="B15" s="54">
        <v>10</v>
      </c>
      <c r="C15" s="403"/>
      <c r="D15" s="403"/>
      <c r="E15" s="51"/>
      <c r="F15" s="51"/>
      <c r="G15" s="51"/>
      <c r="H15" s="399"/>
      <c r="I15" s="400"/>
    </row>
    <row r="16" spans="2:9" x14ac:dyDescent="0.25">
      <c r="B16" s="54">
        <v>11</v>
      </c>
      <c r="C16" s="403"/>
      <c r="D16" s="403"/>
      <c r="E16" s="51"/>
      <c r="F16" s="51"/>
      <c r="G16" s="51"/>
      <c r="H16" s="399"/>
      <c r="I16" s="400"/>
    </row>
    <row r="17" spans="2:9" x14ac:dyDescent="0.25">
      <c r="B17" s="54">
        <v>12</v>
      </c>
      <c r="C17" s="403"/>
      <c r="D17" s="403"/>
      <c r="E17" s="51"/>
      <c r="F17" s="51"/>
      <c r="G17" s="51"/>
      <c r="H17" s="399"/>
      <c r="I17" s="400"/>
    </row>
    <row r="18" spans="2:9" ht="15.75" thickBot="1" x14ac:dyDescent="0.3"/>
    <row r="19" spans="2:9" ht="11.25" customHeight="1" thickBot="1" x14ac:dyDescent="0.3">
      <c r="B19" s="418" t="s">
        <v>170</v>
      </c>
      <c r="C19" s="418"/>
      <c r="D19" s="418"/>
      <c r="E19" s="418"/>
      <c r="F19" s="418"/>
      <c r="G19" s="418"/>
      <c r="H19" s="418"/>
      <c r="I19" s="418"/>
    </row>
    <row r="20" spans="2:9" ht="6.75" customHeight="1" thickBot="1" x14ac:dyDescent="0.3">
      <c r="B20" s="418"/>
      <c r="C20" s="418"/>
      <c r="D20" s="418"/>
      <c r="E20" s="418"/>
      <c r="F20" s="418"/>
      <c r="G20" s="418"/>
      <c r="H20" s="418"/>
      <c r="I20" s="418"/>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L215"/>
  <sheetViews>
    <sheetView showGridLines="0" view="pageBreakPreview" topLeftCell="B1" zoomScale="90" zoomScaleSheetLayoutView="90" workbookViewId="0">
      <selection activeCell="D3" sqref="D3"/>
    </sheetView>
  </sheetViews>
  <sheetFormatPr baseColWidth="10" defaultColWidth="10.85546875" defaultRowHeight="15" x14ac:dyDescent="0.25"/>
  <cols>
    <col min="1" max="1" width="2.42578125" style="161" customWidth="1"/>
    <col min="2" max="2" width="4" style="1" customWidth="1"/>
    <col min="3" max="3" width="24.7109375" style="1" customWidth="1"/>
    <col min="4" max="4" width="35.42578125" style="192" customWidth="1"/>
    <col min="5" max="5" width="12" style="1" customWidth="1"/>
    <col min="6" max="6" width="12.7109375" style="1" customWidth="1"/>
    <col min="7" max="7" width="14.140625" style="1" customWidth="1"/>
    <col min="8" max="8" width="24.5703125" style="1" customWidth="1"/>
    <col min="9" max="9" width="32.140625" style="1" customWidth="1"/>
    <col min="10" max="10" width="5" style="161" customWidth="1"/>
    <col min="11" max="11" width="16.42578125" style="161" customWidth="1"/>
    <col min="12" max="16384" width="10.85546875" style="1"/>
  </cols>
  <sheetData>
    <row r="1" spans="1:11" ht="21" customHeight="1" x14ac:dyDescent="0.25"/>
    <row r="2" spans="1:11" ht="21" customHeight="1" x14ac:dyDescent="0.25"/>
    <row r="3" spans="1:11" ht="21" customHeight="1" thickBot="1" x14ac:dyDescent="0.3">
      <c r="B3" s="161"/>
      <c r="C3" s="161"/>
      <c r="D3" s="161"/>
      <c r="E3" s="161"/>
      <c r="F3" s="161"/>
      <c r="G3" s="161"/>
      <c r="H3" s="161"/>
      <c r="I3" s="161"/>
      <c r="K3"/>
    </row>
    <row r="4" spans="1:11" ht="35.1" customHeight="1" thickBot="1" x14ac:dyDescent="0.3">
      <c r="A4" s="162"/>
      <c r="B4" s="421" t="s">
        <v>171</v>
      </c>
      <c r="C4" s="422"/>
      <c r="D4" s="422"/>
      <c r="E4" s="422"/>
      <c r="F4" s="422"/>
      <c r="G4" s="422"/>
      <c r="H4" s="422"/>
      <c r="I4" s="423"/>
      <c r="J4" s="162"/>
      <c r="K4"/>
    </row>
    <row r="5" spans="1:11" ht="5.0999999999999996" customHeight="1" thickBot="1" x14ac:dyDescent="0.3">
      <c r="A5" s="162"/>
      <c r="B5" s="163"/>
      <c r="C5" s="163"/>
      <c r="D5" s="164"/>
      <c r="E5" s="163"/>
      <c r="F5" s="163"/>
      <c r="G5" s="163"/>
      <c r="H5" s="163"/>
      <c r="I5" s="163"/>
      <c r="J5" s="162"/>
      <c r="K5"/>
    </row>
    <row r="6" spans="1:11" ht="21.95" customHeight="1" thickBot="1" x14ac:dyDescent="0.3">
      <c r="A6" s="162"/>
      <c r="B6" s="424" t="s">
        <v>172</v>
      </c>
      <c r="C6" s="425"/>
      <c r="D6" s="425"/>
      <c r="E6" s="425"/>
      <c r="F6" s="425"/>
      <c r="G6" s="425"/>
      <c r="H6" s="425"/>
      <c r="I6" s="426"/>
      <c r="J6" s="162"/>
      <c r="K6"/>
    </row>
    <row r="7" spans="1:11" s="167" customFormat="1" ht="24.75" customHeight="1" x14ac:dyDescent="0.3">
      <c r="A7" s="162"/>
      <c r="B7" s="165"/>
      <c r="C7" s="427" t="s">
        <v>173</v>
      </c>
      <c r="D7" s="427"/>
      <c r="E7" s="427"/>
      <c r="F7" s="427"/>
      <c r="G7" s="427"/>
      <c r="H7" s="427"/>
      <c r="I7" s="166">
        <v>5</v>
      </c>
      <c r="J7" s="162"/>
      <c r="K7"/>
    </row>
    <row r="8" spans="1:11" s="167" customFormat="1" ht="24.75" customHeight="1" x14ac:dyDescent="0.3">
      <c r="A8" s="162"/>
      <c r="B8" s="168"/>
      <c r="C8" s="420" t="s">
        <v>174</v>
      </c>
      <c r="D8" s="420"/>
      <c r="E8" s="420"/>
      <c r="F8" s="420"/>
      <c r="G8" s="420"/>
      <c r="H8" s="420"/>
      <c r="I8" s="169">
        <v>4</v>
      </c>
      <c r="J8" s="162"/>
      <c r="K8"/>
    </row>
    <row r="9" spans="1:11" s="167" customFormat="1" ht="24.75" customHeight="1" x14ac:dyDescent="0.3">
      <c r="A9" s="162"/>
      <c r="B9" s="168"/>
      <c r="C9" s="420" t="s">
        <v>60</v>
      </c>
      <c r="D9" s="420"/>
      <c r="E9" s="420"/>
      <c r="F9" s="420"/>
      <c r="G9" s="420"/>
      <c r="H9" s="420"/>
      <c r="I9" s="169">
        <v>3</v>
      </c>
      <c r="J9" s="162"/>
      <c r="K9"/>
    </row>
    <row r="10" spans="1:11" s="167" customFormat="1" ht="24.75" customHeight="1" x14ac:dyDescent="0.3">
      <c r="A10" s="162"/>
      <c r="B10" s="168"/>
      <c r="C10" s="420" t="s">
        <v>62</v>
      </c>
      <c r="D10" s="420"/>
      <c r="E10" s="420"/>
      <c r="F10" s="420"/>
      <c r="G10" s="420"/>
      <c r="H10" s="420"/>
      <c r="I10" s="169">
        <v>2</v>
      </c>
      <c r="J10" s="162"/>
      <c r="K10"/>
    </row>
    <row r="11" spans="1:11" s="167" customFormat="1" ht="24.75" customHeight="1" thickBot="1" x14ac:dyDescent="0.35">
      <c r="A11" s="162"/>
      <c r="B11" s="170"/>
      <c r="C11" s="428" t="s">
        <v>175</v>
      </c>
      <c r="D11" s="429"/>
      <c r="E11" s="429"/>
      <c r="F11" s="429"/>
      <c r="G11" s="429"/>
      <c r="H11" s="429"/>
      <c r="I11" s="171">
        <v>1</v>
      </c>
      <c r="J11" s="162"/>
      <c r="K11"/>
    </row>
    <row r="12" spans="1:11" s="167" customFormat="1" ht="22.5" customHeight="1" thickBot="1" x14ac:dyDescent="0.35">
      <c r="A12" s="162"/>
      <c r="B12" s="162"/>
      <c r="C12" s="172"/>
      <c r="D12" s="172"/>
      <c r="E12" s="172"/>
      <c r="F12" s="172"/>
      <c r="G12" s="172"/>
      <c r="H12" s="172"/>
      <c r="I12" s="173"/>
      <c r="J12" s="162"/>
      <c r="K12"/>
    </row>
    <row r="13" spans="1:11" ht="42" customHeight="1" x14ac:dyDescent="0.25">
      <c r="A13" s="162"/>
      <c r="B13" s="430" t="s">
        <v>176</v>
      </c>
      <c r="C13" s="431"/>
      <c r="D13" s="431" t="s">
        <v>177</v>
      </c>
      <c r="E13" s="431" t="s">
        <v>178</v>
      </c>
      <c r="F13" s="431"/>
      <c r="G13" s="446" t="s">
        <v>179</v>
      </c>
      <c r="H13" s="436" t="s">
        <v>180</v>
      </c>
      <c r="I13" s="443" t="s">
        <v>181</v>
      </c>
      <c r="J13" s="174"/>
      <c r="K13"/>
    </row>
    <row r="14" spans="1:11" ht="27.75" customHeight="1" x14ac:dyDescent="0.25">
      <c r="A14" s="162"/>
      <c r="B14" s="432"/>
      <c r="C14" s="433"/>
      <c r="D14" s="433"/>
      <c r="E14" s="175" t="s">
        <v>182</v>
      </c>
      <c r="F14" s="175" t="s">
        <v>183</v>
      </c>
      <c r="G14" s="447"/>
      <c r="H14" s="437"/>
      <c r="I14" s="444"/>
      <c r="J14" s="174"/>
      <c r="K14"/>
    </row>
    <row r="15" spans="1:11" ht="15.75" customHeight="1" x14ac:dyDescent="0.25">
      <c r="A15" s="162"/>
      <c r="B15" s="434"/>
      <c r="C15" s="435"/>
      <c r="D15" s="435"/>
      <c r="E15" s="176">
        <v>0.7</v>
      </c>
      <c r="F15" s="176">
        <v>0.3</v>
      </c>
      <c r="G15" s="448"/>
      <c r="H15" s="437"/>
      <c r="I15" s="445"/>
      <c r="J15" s="174"/>
      <c r="K15"/>
    </row>
    <row r="16" spans="1:11" ht="47.25" customHeight="1" x14ac:dyDescent="0.25">
      <c r="A16" s="162"/>
      <c r="B16" s="177">
        <v>1</v>
      </c>
      <c r="C16" s="178" t="s">
        <v>232</v>
      </c>
      <c r="D16" s="179"/>
      <c r="E16" s="193"/>
      <c r="F16" s="193"/>
      <c r="G16" s="449"/>
      <c r="H16" s="449">
        <f>+E29+F29</f>
        <v>0</v>
      </c>
      <c r="I16" s="450"/>
      <c r="J16" s="174"/>
      <c r="K16"/>
    </row>
    <row r="17" spans="1:12" ht="47.45" customHeight="1" x14ac:dyDescent="0.25">
      <c r="A17" s="162"/>
      <c r="B17" s="177">
        <v>2</v>
      </c>
      <c r="C17" s="178" t="s">
        <v>184</v>
      </c>
      <c r="D17" s="179"/>
      <c r="E17" s="193"/>
      <c r="F17" s="193"/>
      <c r="G17" s="449"/>
      <c r="H17" s="449"/>
      <c r="I17" s="450"/>
      <c r="J17" s="174"/>
      <c r="K17"/>
    </row>
    <row r="18" spans="1:12" ht="47.45" customHeight="1" x14ac:dyDescent="0.25">
      <c r="A18" s="162"/>
      <c r="B18" s="177">
        <v>3</v>
      </c>
      <c r="C18" s="178" t="s">
        <v>233</v>
      </c>
      <c r="D18" s="179"/>
      <c r="E18" s="193"/>
      <c r="F18" s="193"/>
      <c r="G18" s="449"/>
      <c r="H18" s="449"/>
      <c r="I18" s="450"/>
      <c r="J18" s="174"/>
      <c r="K18"/>
    </row>
    <row r="19" spans="1:12" ht="47.45" customHeight="1" x14ac:dyDescent="0.25">
      <c r="A19" s="162"/>
      <c r="B19" s="177">
        <v>4</v>
      </c>
      <c r="C19" s="178" t="s">
        <v>185</v>
      </c>
      <c r="D19" s="179"/>
      <c r="E19" s="193"/>
      <c r="F19" s="193"/>
      <c r="G19" s="449"/>
      <c r="H19" s="449"/>
      <c r="I19" s="450"/>
      <c r="J19" s="174"/>
      <c r="K19"/>
    </row>
    <row r="20" spans="1:12" ht="47.45" customHeight="1" x14ac:dyDescent="0.25">
      <c r="A20" s="162"/>
      <c r="B20" s="177">
        <v>5</v>
      </c>
      <c r="C20" s="178" t="s">
        <v>234</v>
      </c>
      <c r="D20" s="179"/>
      <c r="E20" s="193"/>
      <c r="F20" s="193"/>
      <c r="G20" s="449"/>
      <c r="H20" s="449"/>
      <c r="I20" s="450"/>
      <c r="J20" s="174"/>
      <c r="K20"/>
    </row>
    <row r="21" spans="1:12" ht="47.45" customHeight="1" x14ac:dyDescent="0.25">
      <c r="A21" s="162"/>
      <c r="B21" s="177">
        <v>6</v>
      </c>
      <c r="C21" s="178" t="s">
        <v>235</v>
      </c>
      <c r="D21" s="179"/>
      <c r="E21" s="193"/>
      <c r="F21" s="193"/>
      <c r="G21" s="449"/>
      <c r="H21" s="449"/>
      <c r="I21" s="450"/>
      <c r="J21" s="174"/>
      <c r="K21"/>
    </row>
    <row r="22" spans="1:12" ht="47.45" customHeight="1" x14ac:dyDescent="0.25">
      <c r="A22" s="162"/>
      <c r="B22" s="177">
        <v>7</v>
      </c>
      <c r="C22" s="178" t="s">
        <v>236</v>
      </c>
      <c r="D22" s="179"/>
      <c r="E22" s="193"/>
      <c r="F22" s="193"/>
      <c r="G22" s="449"/>
      <c r="H22" s="449"/>
      <c r="I22" s="450"/>
      <c r="J22" s="174"/>
      <c r="K22"/>
    </row>
    <row r="23" spans="1:12" ht="47.45" customHeight="1" x14ac:dyDescent="0.25">
      <c r="A23" s="162"/>
      <c r="B23" s="177">
        <v>8</v>
      </c>
      <c r="C23" s="178" t="s">
        <v>237</v>
      </c>
      <c r="D23" s="179"/>
      <c r="E23" s="193"/>
      <c r="F23" s="193"/>
      <c r="G23" s="449"/>
      <c r="H23" s="449"/>
      <c r="I23" s="450"/>
      <c r="J23" s="174"/>
      <c r="K23"/>
    </row>
    <row r="24" spans="1:12" ht="47.45" customHeight="1" x14ac:dyDescent="0.25">
      <c r="A24" s="162"/>
      <c r="B24" s="177">
        <v>9</v>
      </c>
      <c r="C24" s="178" t="s">
        <v>238</v>
      </c>
      <c r="D24" s="179"/>
      <c r="E24" s="193"/>
      <c r="F24" s="193"/>
      <c r="G24" s="449"/>
      <c r="H24" s="449"/>
      <c r="I24" s="450"/>
      <c r="J24" s="174"/>
      <c r="K24"/>
    </row>
    <row r="25" spans="1:12" ht="47.45" customHeight="1" x14ac:dyDescent="0.25">
      <c r="A25" s="162"/>
      <c r="B25" s="177">
        <v>10</v>
      </c>
      <c r="C25" s="178" t="s">
        <v>239</v>
      </c>
      <c r="D25" s="179"/>
      <c r="E25" s="193"/>
      <c r="F25" s="193"/>
      <c r="G25" s="449"/>
      <c r="H25" s="449"/>
      <c r="I25" s="450"/>
      <c r="J25" s="174"/>
      <c r="K25"/>
    </row>
    <row r="26" spans="1:12" ht="49.5" customHeight="1" x14ac:dyDescent="0.25">
      <c r="A26" s="162"/>
      <c r="B26" s="177">
        <v>11</v>
      </c>
      <c r="C26" s="178" t="s">
        <v>240</v>
      </c>
      <c r="D26" s="179"/>
      <c r="E26" s="193"/>
      <c r="F26" s="193"/>
      <c r="G26" s="449"/>
      <c r="H26" s="449"/>
      <c r="I26" s="450"/>
      <c r="J26" s="174"/>
      <c r="K26"/>
    </row>
    <row r="27" spans="1:12" ht="41.45" customHeight="1" x14ac:dyDescent="0.25">
      <c r="A27" s="162"/>
      <c r="B27" s="177">
        <v>12</v>
      </c>
      <c r="C27" s="178" t="s">
        <v>241</v>
      </c>
      <c r="D27" s="179"/>
      <c r="E27" s="193"/>
      <c r="F27" s="193"/>
      <c r="G27" s="449"/>
      <c r="H27" s="449"/>
      <c r="I27" s="450"/>
      <c r="J27" s="174"/>
      <c r="K27"/>
    </row>
    <row r="28" spans="1:12" ht="47.1" customHeight="1" x14ac:dyDescent="0.25">
      <c r="A28" s="162"/>
      <c r="B28" s="177">
        <v>13</v>
      </c>
      <c r="C28" s="178" t="s">
        <v>242</v>
      </c>
      <c r="D28" s="179"/>
      <c r="E28" s="193"/>
      <c r="F28" s="193"/>
      <c r="G28" s="449"/>
      <c r="H28" s="449"/>
      <c r="I28" s="450"/>
      <c r="J28" s="174"/>
      <c r="K28"/>
    </row>
    <row r="29" spans="1:12" ht="24.75" customHeight="1" x14ac:dyDescent="0.25">
      <c r="A29" s="162"/>
      <c r="B29" s="439" t="s">
        <v>221</v>
      </c>
      <c r="C29" s="439"/>
      <c r="D29" s="439"/>
      <c r="E29" s="180">
        <f>SUM(E16:E28)/13*70%</f>
        <v>0</v>
      </c>
      <c r="F29" s="180">
        <f>SUM(F16:F28)/13*30%</f>
        <v>0</v>
      </c>
      <c r="G29" s="181"/>
      <c r="H29" s="182"/>
      <c r="I29" s="183"/>
      <c r="J29" s="174"/>
      <c r="K29"/>
    </row>
    <row r="30" spans="1:12" ht="15.75" thickBot="1" x14ac:dyDescent="0.3">
      <c r="A30" s="162"/>
      <c r="B30" s="174"/>
      <c r="C30" s="174"/>
      <c r="D30" s="184"/>
      <c r="E30" s="185"/>
      <c r="F30" s="185"/>
      <c r="G30" s="174"/>
      <c r="H30" s="174"/>
      <c r="I30" s="174"/>
      <c r="J30" s="174"/>
      <c r="K30"/>
    </row>
    <row r="31" spans="1:12" ht="18.75" customHeight="1" thickBot="1" x14ac:dyDescent="0.3">
      <c r="A31" s="162"/>
      <c r="B31" s="186"/>
      <c r="C31" s="186"/>
      <c r="D31" s="186"/>
      <c r="E31" s="440" t="s">
        <v>186</v>
      </c>
      <c r="F31" s="441"/>
      <c r="G31" s="187"/>
      <c r="H31" s="188">
        <f>AVERAGE(H16:H29)</f>
        <v>0</v>
      </c>
      <c r="I31" s="63">
        <f>H31/5*100%</f>
        <v>0</v>
      </c>
      <c r="J31" s="174"/>
      <c r="K31"/>
    </row>
    <row r="32" spans="1:12" ht="36" customHeight="1" x14ac:dyDescent="0.25">
      <c r="A32" s="162"/>
      <c r="B32" s="162"/>
      <c r="C32" s="162"/>
      <c r="D32" s="189"/>
      <c r="E32" s="162"/>
      <c r="F32" s="162"/>
      <c r="G32" s="162"/>
      <c r="H32" s="162"/>
      <c r="I32" s="162"/>
      <c r="J32" s="174"/>
      <c r="K32"/>
      <c r="L32"/>
    </row>
    <row r="33" spans="1:12" ht="44.25" customHeight="1" x14ac:dyDescent="0.25">
      <c r="A33" s="162"/>
      <c r="B33" s="162"/>
      <c r="C33" s="190" t="s">
        <v>111</v>
      </c>
      <c r="D33" s="195"/>
      <c r="E33" s="162"/>
      <c r="F33" s="162"/>
      <c r="G33" s="442"/>
      <c r="H33" s="442"/>
      <c r="I33" s="191"/>
      <c r="J33" s="174"/>
      <c r="K33"/>
      <c r="L33"/>
    </row>
    <row r="34" spans="1:12" ht="30" customHeight="1" x14ac:dyDescent="0.25">
      <c r="A34" s="162"/>
      <c r="B34" s="162"/>
      <c r="C34" s="190" t="s">
        <v>112</v>
      </c>
      <c r="D34" s="190"/>
      <c r="E34" s="162"/>
      <c r="F34" s="162"/>
      <c r="G34" s="438" t="s">
        <v>113</v>
      </c>
      <c r="H34" s="438"/>
      <c r="I34" s="194" t="s">
        <v>187</v>
      </c>
      <c r="J34" s="174"/>
      <c r="K34"/>
      <c r="L34"/>
    </row>
    <row r="35" spans="1:12" x14ac:dyDescent="0.25">
      <c r="A35"/>
      <c r="J35"/>
      <c r="K35"/>
    </row>
    <row r="36" spans="1:12" x14ac:dyDescent="0.25">
      <c r="A36"/>
      <c r="J36"/>
      <c r="K36"/>
    </row>
    <row r="37" spans="1:12" x14ac:dyDescent="0.25">
      <c r="A37"/>
      <c r="J37"/>
      <c r="K37"/>
    </row>
    <row r="38" spans="1:12" x14ac:dyDescent="0.25">
      <c r="A38"/>
      <c r="J38"/>
      <c r="K38"/>
    </row>
    <row r="39" spans="1:12" x14ac:dyDescent="0.25">
      <c r="A39"/>
      <c r="J39"/>
      <c r="K39"/>
    </row>
    <row r="40" spans="1:12" x14ac:dyDescent="0.25">
      <c r="A40"/>
      <c r="J40"/>
      <c r="K40"/>
    </row>
    <row r="41" spans="1:12" x14ac:dyDescent="0.25">
      <c r="A41"/>
      <c r="J41"/>
      <c r="K41"/>
    </row>
    <row r="42" spans="1:12" x14ac:dyDescent="0.25">
      <c r="A42"/>
      <c r="J42"/>
      <c r="K42"/>
    </row>
    <row r="43" spans="1:12" x14ac:dyDescent="0.25">
      <c r="A43"/>
      <c r="J43"/>
      <c r="K43"/>
    </row>
    <row r="44" spans="1:12" x14ac:dyDescent="0.25">
      <c r="A44"/>
      <c r="J44"/>
      <c r="K44"/>
    </row>
    <row r="45" spans="1:12" x14ac:dyDescent="0.25">
      <c r="A45"/>
      <c r="J45"/>
      <c r="K45"/>
    </row>
    <row r="46" spans="1:12" x14ac:dyDescent="0.25">
      <c r="A46"/>
      <c r="J46"/>
      <c r="K46"/>
    </row>
    <row r="47" spans="1:12" x14ac:dyDescent="0.25">
      <c r="A47"/>
      <c r="J47"/>
      <c r="K47"/>
    </row>
    <row r="48" spans="1:12" x14ac:dyDescent="0.25">
      <c r="A48"/>
      <c r="J48"/>
      <c r="K48"/>
    </row>
    <row r="49" spans="1:11" x14ac:dyDescent="0.25">
      <c r="A49"/>
      <c r="J49"/>
      <c r="K49"/>
    </row>
    <row r="50" spans="1:11" x14ac:dyDescent="0.25">
      <c r="A50"/>
      <c r="J50"/>
      <c r="K50"/>
    </row>
    <row r="51" spans="1:11" x14ac:dyDescent="0.25">
      <c r="A51"/>
      <c r="J51"/>
      <c r="K51"/>
    </row>
    <row r="52" spans="1:11" x14ac:dyDescent="0.25">
      <c r="A52"/>
      <c r="J52"/>
      <c r="K52"/>
    </row>
    <row r="53" spans="1:11" x14ac:dyDescent="0.25">
      <c r="A53"/>
      <c r="J53"/>
      <c r="K53"/>
    </row>
    <row r="54" spans="1:11" x14ac:dyDescent="0.25">
      <c r="A54"/>
      <c r="J54"/>
      <c r="K54"/>
    </row>
    <row r="55" spans="1:11" x14ac:dyDescent="0.25">
      <c r="A55"/>
      <c r="J55"/>
      <c r="K55"/>
    </row>
    <row r="56" spans="1:11" x14ac:dyDescent="0.25">
      <c r="A56"/>
      <c r="J56"/>
      <c r="K56"/>
    </row>
    <row r="57" spans="1:11" x14ac:dyDescent="0.25">
      <c r="A57"/>
      <c r="J57"/>
      <c r="K57"/>
    </row>
    <row r="58" spans="1:11" x14ac:dyDescent="0.25">
      <c r="A58"/>
      <c r="J58"/>
      <c r="K58"/>
    </row>
    <row r="59" spans="1:11" x14ac:dyDescent="0.25">
      <c r="A59"/>
      <c r="J59"/>
      <c r="K59"/>
    </row>
    <row r="60" spans="1:11" x14ac:dyDescent="0.25">
      <c r="A60"/>
      <c r="J60"/>
      <c r="K60"/>
    </row>
    <row r="61" spans="1:11" x14ac:dyDescent="0.25">
      <c r="A61"/>
      <c r="J61"/>
      <c r="K61"/>
    </row>
    <row r="62" spans="1:11" x14ac:dyDescent="0.25">
      <c r="A62"/>
      <c r="J62"/>
      <c r="K62"/>
    </row>
    <row r="63" spans="1:11" x14ac:dyDescent="0.25">
      <c r="A63"/>
      <c r="J63"/>
      <c r="K63"/>
    </row>
    <row r="64" spans="1:11" x14ac:dyDescent="0.25">
      <c r="A64"/>
      <c r="J64"/>
      <c r="K64"/>
    </row>
    <row r="65" spans="1:11" x14ac:dyDescent="0.25">
      <c r="A65"/>
      <c r="J65"/>
      <c r="K65"/>
    </row>
    <row r="66" spans="1:11" x14ac:dyDescent="0.25">
      <c r="A66"/>
      <c r="J66"/>
      <c r="K66"/>
    </row>
    <row r="67" spans="1:11" x14ac:dyDescent="0.25">
      <c r="A67"/>
      <c r="J67"/>
      <c r="K67"/>
    </row>
    <row r="68" spans="1:11" x14ac:dyDescent="0.25">
      <c r="A68"/>
      <c r="J68"/>
      <c r="K68"/>
    </row>
    <row r="69" spans="1:11" x14ac:dyDescent="0.25">
      <c r="A69"/>
      <c r="J69"/>
      <c r="K69"/>
    </row>
    <row r="70" spans="1:11" x14ac:dyDescent="0.25">
      <c r="A70"/>
      <c r="J70"/>
      <c r="K70"/>
    </row>
    <row r="71" spans="1:11" x14ac:dyDescent="0.25">
      <c r="A71"/>
      <c r="J71"/>
      <c r="K71"/>
    </row>
    <row r="72" spans="1:11" x14ac:dyDescent="0.25">
      <c r="A72"/>
      <c r="J72"/>
      <c r="K72"/>
    </row>
    <row r="73" spans="1:11" x14ac:dyDescent="0.25">
      <c r="A73"/>
      <c r="J73"/>
      <c r="K73"/>
    </row>
    <row r="74" spans="1:11" x14ac:dyDescent="0.25">
      <c r="A74"/>
      <c r="J74"/>
      <c r="K74"/>
    </row>
    <row r="75" spans="1:11" x14ac:dyDescent="0.25">
      <c r="A75"/>
      <c r="J75"/>
      <c r="K75"/>
    </row>
    <row r="76" spans="1:11" x14ac:dyDescent="0.25">
      <c r="A76"/>
      <c r="J76"/>
      <c r="K76"/>
    </row>
    <row r="77" spans="1:11" x14ac:dyDescent="0.25">
      <c r="A77"/>
      <c r="J77"/>
      <c r="K77"/>
    </row>
    <row r="78" spans="1:11" x14ac:dyDescent="0.25">
      <c r="A78"/>
      <c r="J78"/>
      <c r="K78"/>
    </row>
    <row r="79" spans="1:11" x14ac:dyDescent="0.25">
      <c r="A79"/>
      <c r="J79"/>
      <c r="K79"/>
    </row>
    <row r="80" spans="1:11" x14ac:dyDescent="0.25">
      <c r="A80"/>
      <c r="J80"/>
      <c r="K80"/>
    </row>
    <row r="81" spans="1:11" x14ac:dyDescent="0.25">
      <c r="A81"/>
      <c r="J81"/>
      <c r="K81"/>
    </row>
    <row r="82" spans="1:11" x14ac:dyDescent="0.25">
      <c r="A82"/>
      <c r="J82"/>
      <c r="K82"/>
    </row>
    <row r="83" spans="1:11" x14ac:dyDescent="0.25">
      <c r="A83"/>
      <c r="J83"/>
      <c r="K83"/>
    </row>
    <row r="84" spans="1:11" x14ac:dyDescent="0.25">
      <c r="A84"/>
      <c r="J84"/>
      <c r="K84"/>
    </row>
    <row r="85" spans="1:11" x14ac:dyDescent="0.25">
      <c r="A85"/>
      <c r="J85"/>
      <c r="K85"/>
    </row>
    <row r="86" spans="1:11" x14ac:dyDescent="0.25">
      <c r="A86"/>
      <c r="J86"/>
      <c r="K86"/>
    </row>
    <row r="87" spans="1:11" x14ac:dyDescent="0.25">
      <c r="A87"/>
      <c r="J87"/>
      <c r="K87"/>
    </row>
    <row r="88" spans="1:11" x14ac:dyDescent="0.25">
      <c r="A88"/>
      <c r="J88"/>
      <c r="K88"/>
    </row>
    <row r="89" spans="1:11" x14ac:dyDescent="0.25">
      <c r="A89"/>
      <c r="J89"/>
      <c r="K89"/>
    </row>
    <row r="90" spans="1:11" x14ac:dyDescent="0.25">
      <c r="A90"/>
      <c r="J90"/>
      <c r="K90"/>
    </row>
    <row r="91" spans="1:11" x14ac:dyDescent="0.25">
      <c r="A91"/>
      <c r="J91"/>
      <c r="K91"/>
    </row>
    <row r="92" spans="1:11" x14ac:dyDescent="0.25">
      <c r="A92"/>
      <c r="J92"/>
      <c r="K92"/>
    </row>
    <row r="93" spans="1:11" x14ac:dyDescent="0.25">
      <c r="A93"/>
      <c r="J93"/>
      <c r="K93"/>
    </row>
    <row r="94" spans="1:11" x14ac:dyDescent="0.25">
      <c r="A94"/>
      <c r="J94"/>
      <c r="K94"/>
    </row>
    <row r="95" spans="1:11" x14ac:dyDescent="0.25">
      <c r="A95"/>
      <c r="J95"/>
      <c r="K95"/>
    </row>
    <row r="96" spans="1:11" x14ac:dyDescent="0.25">
      <c r="A96"/>
      <c r="J96"/>
      <c r="K96"/>
    </row>
    <row r="97" spans="1:11" x14ac:dyDescent="0.25">
      <c r="A97"/>
      <c r="J97"/>
      <c r="K97"/>
    </row>
    <row r="98" spans="1:11" x14ac:dyDescent="0.25">
      <c r="A98"/>
      <c r="J98"/>
      <c r="K98"/>
    </row>
    <row r="99" spans="1:11" x14ac:dyDescent="0.25">
      <c r="A99"/>
      <c r="J99"/>
      <c r="K99"/>
    </row>
    <row r="100" spans="1:11" x14ac:dyDescent="0.25">
      <c r="A100"/>
      <c r="J100"/>
      <c r="K100"/>
    </row>
    <row r="101" spans="1:11" x14ac:dyDescent="0.25">
      <c r="A101"/>
      <c r="J101"/>
      <c r="K101"/>
    </row>
    <row r="102" spans="1:11" x14ac:dyDescent="0.25">
      <c r="A102"/>
      <c r="J102"/>
      <c r="K102"/>
    </row>
    <row r="103" spans="1:11" x14ac:dyDescent="0.25">
      <c r="J103"/>
      <c r="K103"/>
    </row>
    <row r="104" spans="1:11" x14ac:dyDescent="0.25">
      <c r="J104"/>
      <c r="K104"/>
    </row>
    <row r="105" spans="1:11" x14ac:dyDescent="0.25">
      <c r="J105"/>
      <c r="K105"/>
    </row>
    <row r="106" spans="1:11" x14ac:dyDescent="0.25">
      <c r="J106"/>
      <c r="K106"/>
    </row>
    <row r="107" spans="1:11" x14ac:dyDescent="0.25">
      <c r="J107"/>
      <c r="K107"/>
    </row>
    <row r="108" spans="1:11" x14ac:dyDescent="0.25">
      <c r="J108"/>
      <c r="K108"/>
    </row>
    <row r="109" spans="1:11" x14ac:dyDescent="0.25">
      <c r="J109"/>
      <c r="K109"/>
    </row>
    <row r="110" spans="1:11" x14ac:dyDescent="0.25">
      <c r="J110"/>
      <c r="K110"/>
    </row>
    <row r="111" spans="1:11" x14ac:dyDescent="0.25">
      <c r="J111"/>
      <c r="K111"/>
    </row>
    <row r="112" spans="1:11" x14ac:dyDescent="0.25">
      <c r="J112"/>
      <c r="K112"/>
    </row>
    <row r="113" spans="10:11" x14ac:dyDescent="0.25">
      <c r="J113"/>
      <c r="K113"/>
    </row>
    <row r="114" spans="10:11" x14ac:dyDescent="0.25">
      <c r="J114"/>
      <c r="K114"/>
    </row>
    <row r="115" spans="10:11" x14ac:dyDescent="0.25">
      <c r="J115"/>
      <c r="K115"/>
    </row>
    <row r="116" spans="10:11" x14ac:dyDescent="0.25">
      <c r="J116"/>
      <c r="K116"/>
    </row>
    <row r="117" spans="10:11" x14ac:dyDescent="0.25">
      <c r="J117"/>
      <c r="K117"/>
    </row>
    <row r="118" spans="10:11" x14ac:dyDescent="0.25">
      <c r="J118"/>
      <c r="K118"/>
    </row>
    <row r="119" spans="10:11" x14ac:dyDescent="0.25">
      <c r="J119"/>
      <c r="K119"/>
    </row>
    <row r="120" spans="10:11" x14ac:dyDescent="0.25">
      <c r="J120"/>
      <c r="K120"/>
    </row>
    <row r="121" spans="10:11" x14ac:dyDescent="0.25">
      <c r="J121"/>
      <c r="K121"/>
    </row>
    <row r="122" spans="10:11" x14ac:dyDescent="0.25">
      <c r="J122"/>
      <c r="K122"/>
    </row>
    <row r="123" spans="10:11" x14ac:dyDescent="0.25">
      <c r="J123"/>
      <c r="K123"/>
    </row>
    <row r="124" spans="10:11" x14ac:dyDescent="0.25">
      <c r="J124"/>
      <c r="K124"/>
    </row>
    <row r="125" spans="10:11" x14ac:dyDescent="0.25">
      <c r="J125"/>
      <c r="K125"/>
    </row>
    <row r="126" spans="10:11" x14ac:dyDescent="0.25">
      <c r="J126"/>
      <c r="K126"/>
    </row>
    <row r="127" spans="10:11" x14ac:dyDescent="0.25">
      <c r="J127"/>
      <c r="K127"/>
    </row>
    <row r="128" spans="10:11" x14ac:dyDescent="0.25">
      <c r="J128"/>
      <c r="K128"/>
    </row>
    <row r="129" spans="10:11" x14ac:dyDescent="0.25">
      <c r="J129"/>
      <c r="K129"/>
    </row>
    <row r="130" spans="10:11" x14ac:dyDescent="0.25">
      <c r="J130"/>
      <c r="K130"/>
    </row>
    <row r="131" spans="10:11" x14ac:dyDescent="0.25">
      <c r="J131"/>
      <c r="K131"/>
    </row>
    <row r="132" spans="10:11" x14ac:dyDescent="0.25">
      <c r="J132"/>
      <c r="K132"/>
    </row>
    <row r="133" spans="10:11" x14ac:dyDescent="0.25">
      <c r="J133"/>
      <c r="K133"/>
    </row>
    <row r="134" spans="10:11" x14ac:dyDescent="0.25">
      <c r="J134"/>
      <c r="K134"/>
    </row>
    <row r="135" spans="10:11" x14ac:dyDescent="0.25">
      <c r="J135"/>
      <c r="K135"/>
    </row>
    <row r="136" spans="10:11" x14ac:dyDescent="0.25">
      <c r="J136"/>
      <c r="K136"/>
    </row>
    <row r="137" spans="10:11" x14ac:dyDescent="0.25">
      <c r="J137"/>
      <c r="K137"/>
    </row>
    <row r="138" spans="10:11" x14ac:dyDescent="0.25">
      <c r="J138"/>
      <c r="K138"/>
    </row>
    <row r="139" spans="10:11" x14ac:dyDescent="0.25">
      <c r="J139"/>
      <c r="K139"/>
    </row>
    <row r="140" spans="10:11" x14ac:dyDescent="0.25">
      <c r="J140"/>
      <c r="K140"/>
    </row>
    <row r="141" spans="10:11" x14ac:dyDescent="0.25">
      <c r="J141"/>
      <c r="K141"/>
    </row>
    <row r="142" spans="10:11" x14ac:dyDescent="0.25">
      <c r="J142"/>
      <c r="K142"/>
    </row>
    <row r="143" spans="10:11" x14ac:dyDescent="0.25">
      <c r="J143"/>
      <c r="K143"/>
    </row>
    <row r="144" spans="10:11" x14ac:dyDescent="0.25">
      <c r="J144"/>
      <c r="K144"/>
    </row>
    <row r="145" spans="10:11" x14ac:dyDescent="0.25">
      <c r="J145"/>
      <c r="K145"/>
    </row>
    <row r="146" spans="10:11" x14ac:dyDescent="0.25">
      <c r="J146"/>
      <c r="K146"/>
    </row>
    <row r="147" spans="10:11" x14ac:dyDescent="0.25">
      <c r="J147"/>
      <c r="K147"/>
    </row>
    <row r="148" spans="10:11" x14ac:dyDescent="0.25">
      <c r="J148"/>
      <c r="K148"/>
    </row>
    <row r="149" spans="10:11" x14ac:dyDescent="0.25">
      <c r="J149"/>
      <c r="K149"/>
    </row>
    <row r="150" spans="10:11" x14ac:dyDescent="0.25">
      <c r="J150"/>
      <c r="K150"/>
    </row>
    <row r="151" spans="10:11" x14ac:dyDescent="0.25">
      <c r="J151"/>
      <c r="K151"/>
    </row>
    <row r="152" spans="10:11" x14ac:dyDescent="0.25">
      <c r="J152"/>
      <c r="K152"/>
    </row>
    <row r="153" spans="10:11" x14ac:dyDescent="0.25">
      <c r="J153"/>
      <c r="K153"/>
    </row>
    <row r="154" spans="10:11" x14ac:dyDescent="0.25">
      <c r="J154"/>
      <c r="K154"/>
    </row>
    <row r="155" spans="10:11" x14ac:dyDescent="0.25">
      <c r="J155"/>
      <c r="K155"/>
    </row>
    <row r="156" spans="10:11" x14ac:dyDescent="0.25">
      <c r="J156"/>
      <c r="K156"/>
    </row>
    <row r="157" spans="10:11" x14ac:dyDescent="0.25">
      <c r="J157"/>
      <c r="K157"/>
    </row>
    <row r="158" spans="10:11" x14ac:dyDescent="0.25">
      <c r="J158"/>
      <c r="K158"/>
    </row>
    <row r="159" spans="10:11" x14ac:dyDescent="0.25">
      <c r="J159"/>
      <c r="K159"/>
    </row>
    <row r="160" spans="10:11" x14ac:dyDescent="0.25">
      <c r="J160"/>
      <c r="K160"/>
    </row>
    <row r="161" spans="10:11" x14ac:dyDescent="0.25">
      <c r="J161"/>
      <c r="K161"/>
    </row>
    <row r="162" spans="10:11" x14ac:dyDescent="0.25">
      <c r="J162"/>
      <c r="K162"/>
    </row>
    <row r="163" spans="10:11" x14ac:dyDescent="0.25">
      <c r="J163"/>
      <c r="K163"/>
    </row>
    <row r="164" spans="10:11" x14ac:dyDescent="0.25">
      <c r="J164"/>
      <c r="K164"/>
    </row>
    <row r="165" spans="10:11" x14ac:dyDescent="0.25">
      <c r="J165"/>
      <c r="K165"/>
    </row>
    <row r="166" spans="10:11" x14ac:dyDescent="0.25">
      <c r="J166"/>
      <c r="K166"/>
    </row>
    <row r="167" spans="10:11" x14ac:dyDescent="0.25">
      <c r="J167"/>
      <c r="K167"/>
    </row>
    <row r="168" spans="10:11" x14ac:dyDescent="0.25">
      <c r="J168"/>
      <c r="K168"/>
    </row>
    <row r="169" spans="10:11" x14ac:dyDescent="0.25">
      <c r="J169"/>
      <c r="K169"/>
    </row>
    <row r="170" spans="10:11" x14ac:dyDescent="0.25">
      <c r="J170"/>
      <c r="K170"/>
    </row>
    <row r="171" spans="10:11" x14ac:dyDescent="0.25">
      <c r="J171"/>
      <c r="K171"/>
    </row>
    <row r="172" spans="10:11" x14ac:dyDescent="0.25">
      <c r="J172"/>
      <c r="K172"/>
    </row>
    <row r="173" spans="10:11" x14ac:dyDescent="0.25">
      <c r="J173"/>
      <c r="K173"/>
    </row>
    <row r="174" spans="10:11" x14ac:dyDescent="0.25">
      <c r="J174"/>
      <c r="K174"/>
    </row>
    <row r="175" spans="10:11" x14ac:dyDescent="0.25">
      <c r="J175"/>
      <c r="K175"/>
    </row>
    <row r="176" spans="10:11" x14ac:dyDescent="0.25">
      <c r="J176"/>
      <c r="K176"/>
    </row>
    <row r="177" spans="10:11" x14ac:dyDescent="0.25">
      <c r="J177"/>
      <c r="K177"/>
    </row>
    <row r="178" spans="10:11" x14ac:dyDescent="0.25">
      <c r="J178"/>
      <c r="K178"/>
    </row>
    <row r="179" spans="10:11" x14ac:dyDescent="0.25">
      <c r="J179"/>
      <c r="K179"/>
    </row>
    <row r="180" spans="10:11" x14ac:dyDescent="0.25">
      <c r="J180"/>
      <c r="K180"/>
    </row>
    <row r="181" spans="10:11" x14ac:dyDescent="0.25">
      <c r="J181"/>
      <c r="K181"/>
    </row>
    <row r="182" spans="10:11" x14ac:dyDescent="0.25">
      <c r="J182"/>
      <c r="K182"/>
    </row>
    <row r="183" spans="10:11" x14ac:dyDescent="0.25">
      <c r="J183"/>
      <c r="K183"/>
    </row>
    <row r="184" spans="10:11" x14ac:dyDescent="0.25">
      <c r="J184"/>
      <c r="K184"/>
    </row>
    <row r="185" spans="10:11" x14ac:dyDescent="0.25">
      <c r="J185"/>
      <c r="K185"/>
    </row>
    <row r="186" spans="10:11" x14ac:dyDescent="0.25">
      <c r="J186"/>
      <c r="K186"/>
    </row>
    <row r="187" spans="10:11" x14ac:dyDescent="0.25">
      <c r="J187"/>
      <c r="K187"/>
    </row>
    <row r="188" spans="10:11" x14ac:dyDescent="0.25">
      <c r="J188"/>
      <c r="K188"/>
    </row>
    <row r="189" spans="10:11" x14ac:dyDescent="0.25">
      <c r="J189"/>
      <c r="K189"/>
    </row>
    <row r="190" spans="10:11" x14ac:dyDescent="0.25">
      <c r="J190"/>
      <c r="K190"/>
    </row>
    <row r="191" spans="10:11" x14ac:dyDescent="0.25">
      <c r="J191"/>
      <c r="K191"/>
    </row>
    <row r="192" spans="10:11" x14ac:dyDescent="0.25">
      <c r="J192"/>
      <c r="K192"/>
    </row>
    <row r="193" spans="10:11" x14ac:dyDescent="0.25">
      <c r="J193"/>
      <c r="K193"/>
    </row>
    <row r="194" spans="10:11" x14ac:dyDescent="0.25">
      <c r="J194"/>
      <c r="K194"/>
    </row>
    <row r="195" spans="10:11" x14ac:dyDescent="0.25">
      <c r="J195"/>
      <c r="K195"/>
    </row>
    <row r="196" spans="10:11" x14ac:dyDescent="0.25">
      <c r="J196"/>
      <c r="K196"/>
    </row>
    <row r="197" spans="10:11" x14ac:dyDescent="0.25">
      <c r="J197"/>
      <c r="K197"/>
    </row>
    <row r="198" spans="10:11" x14ac:dyDescent="0.25">
      <c r="J198"/>
      <c r="K198"/>
    </row>
    <row r="199" spans="10:11" x14ac:dyDescent="0.25">
      <c r="J199"/>
      <c r="K199"/>
    </row>
    <row r="200" spans="10:11" x14ac:dyDescent="0.25">
      <c r="J200"/>
      <c r="K200"/>
    </row>
    <row r="201" spans="10:11" x14ac:dyDescent="0.25">
      <c r="J201"/>
      <c r="K201"/>
    </row>
    <row r="202" spans="10:11" x14ac:dyDescent="0.25">
      <c r="J202"/>
      <c r="K202"/>
    </row>
    <row r="203" spans="10:11" x14ac:dyDescent="0.25">
      <c r="J203"/>
      <c r="K203"/>
    </row>
    <row r="204" spans="10:11" x14ac:dyDescent="0.25">
      <c r="J204"/>
      <c r="K204"/>
    </row>
    <row r="205" spans="10:11" x14ac:dyDescent="0.25">
      <c r="J205"/>
      <c r="K205"/>
    </row>
    <row r="206" spans="10:11" x14ac:dyDescent="0.25">
      <c r="J206"/>
      <c r="K206"/>
    </row>
    <row r="207" spans="10:11" x14ac:dyDescent="0.25">
      <c r="J207"/>
      <c r="K207"/>
    </row>
    <row r="208" spans="10:11" x14ac:dyDescent="0.25">
      <c r="J208"/>
      <c r="K208"/>
    </row>
    <row r="209" spans="10:11" x14ac:dyDescent="0.25">
      <c r="J209"/>
      <c r="K209"/>
    </row>
    <row r="210" spans="10:11" x14ac:dyDescent="0.25">
      <c r="J210"/>
      <c r="K210"/>
    </row>
    <row r="211" spans="10:11" x14ac:dyDescent="0.25">
      <c r="J211"/>
      <c r="K211"/>
    </row>
    <row r="212" spans="10:11" x14ac:dyDescent="0.25">
      <c r="J212"/>
      <c r="K212"/>
    </row>
    <row r="213" spans="10:11" x14ac:dyDescent="0.25">
      <c r="J213"/>
      <c r="K213"/>
    </row>
    <row r="214" spans="10:11" x14ac:dyDescent="0.25">
      <c r="J214"/>
      <c r="K214"/>
    </row>
    <row r="215" spans="10:11" x14ac:dyDescent="0.25">
      <c r="J215"/>
      <c r="K215"/>
    </row>
  </sheetData>
  <mergeCells count="20">
    <mergeCell ref="G34:H34"/>
    <mergeCell ref="B29:D29"/>
    <mergeCell ref="E31:F31"/>
    <mergeCell ref="G33:H33"/>
    <mergeCell ref="I13:I15"/>
    <mergeCell ref="G13:G15"/>
    <mergeCell ref="G16:G28"/>
    <mergeCell ref="H16:H28"/>
    <mergeCell ref="I16:I28"/>
    <mergeCell ref="C11:H11"/>
    <mergeCell ref="B13:C15"/>
    <mergeCell ref="D13:D15"/>
    <mergeCell ref="E13:F13"/>
    <mergeCell ref="H13:H15"/>
    <mergeCell ref="C10:H10"/>
    <mergeCell ref="B4:I4"/>
    <mergeCell ref="B6:I6"/>
    <mergeCell ref="C7:H7"/>
    <mergeCell ref="C8:H8"/>
    <mergeCell ref="C9:H9"/>
  </mergeCells>
  <dataValidations count="1">
    <dataValidation type="whole" showInputMessage="1" showErrorMessage="1" sqref="E16:F28" xr:uid="{00000000-0002-0000-0800-000000000000}">
      <formula1>1</formula1>
      <formula2>5</formula2>
    </dataValidation>
  </dataValidations>
  <pageMargins left="0.70866141732283472" right="0.70866141732283472" top="0.74803149606299213" bottom="0.74803149606299213" header="0.31496062992125984" footer="0.31496062992125984"/>
  <pageSetup paperSize="175" scale="48" orientation="portrait" r:id="rId1"/>
  <headerFooter>
    <oddFooter xml:space="preserve">&amp;R&amp;7FO-FGD-PC03-01
V1
</oddFooter>
  </headerFooter>
  <rowBreaks count="1" manualBreakCount="1">
    <brk id="53" max="10" man="1"/>
  </row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user</cp:lastModifiedBy>
  <cp:revision/>
  <cp:lastPrinted>2022-09-16T14:48:38Z</cp:lastPrinted>
  <dcterms:created xsi:type="dcterms:W3CDTF">2014-03-17T17:12:16Z</dcterms:created>
  <dcterms:modified xsi:type="dcterms:W3CDTF">2022-10-10T09:12:56Z</dcterms:modified>
</cp:coreProperties>
</file>